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agorn\Documents\Riserch\245-B0-315\Alejandro\PlosONE\Revision1\"/>
    </mc:Choice>
  </mc:AlternateContent>
  <bookViews>
    <workbookView xWindow="0" yWindow="0" windowWidth="28800" windowHeight="14235"/>
  </bookViews>
  <sheets>
    <sheet name="ANOVA CALC" sheetId="1" r:id="rId1"/>
  </sheets>
  <calcPr calcId="152511"/>
</workbook>
</file>

<file path=xl/calcChain.xml><?xml version="1.0" encoding="utf-8"?>
<calcChain xmlns="http://schemas.openxmlformats.org/spreadsheetml/2006/main">
  <c r="T340" i="1" l="1"/>
  <c r="T332" i="1"/>
  <c r="T329" i="1"/>
  <c r="T326" i="1"/>
  <c r="CQ61" i="1"/>
  <c r="CP61" i="1"/>
  <c r="CO61" i="1"/>
  <c r="CN61" i="1"/>
  <c r="CM61" i="1"/>
  <c r="CL61" i="1"/>
  <c r="CK61" i="1"/>
  <c r="CJ61" i="1"/>
  <c r="CI61" i="1"/>
  <c r="CG61" i="1"/>
  <c r="CF61" i="1"/>
  <c r="CE61" i="1"/>
  <c r="CD61" i="1"/>
  <c r="CC61" i="1"/>
  <c r="AH325" i="1"/>
  <c r="AG325" i="1"/>
  <c r="AF325" i="1"/>
  <c r="AE325" i="1"/>
  <c r="AD325" i="1"/>
  <c r="AC325" i="1"/>
  <c r="AB325" i="1"/>
  <c r="AA325" i="1"/>
  <c r="Y325" i="1"/>
  <c r="X325" i="1"/>
  <c r="W325" i="1"/>
  <c r="V325" i="1"/>
  <c r="U325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E275" i="1"/>
  <c r="Z325" i="1" l="1"/>
  <c r="CH61" i="1"/>
  <c r="T325" i="1"/>
  <c r="AL59" i="1"/>
  <c r="CB61" i="1"/>
  <c r="AL80" i="1"/>
  <c r="AI338" i="1"/>
  <c r="AG338" i="1"/>
  <c r="AE338" i="1"/>
  <c r="AC338" i="1"/>
  <c r="AA338" i="1"/>
  <c r="Y338" i="1"/>
  <c r="W338" i="1"/>
  <c r="U338" i="1"/>
  <c r="F325" i="1"/>
  <c r="CE40" i="1"/>
  <c r="J325" i="1"/>
  <c r="CI40" i="1"/>
  <c r="N325" i="1"/>
  <c r="CM40" i="1"/>
  <c r="R325" i="1"/>
  <c r="CQ40" i="1"/>
  <c r="C325" i="1"/>
  <c r="CB40" i="1"/>
  <c r="E325" i="1"/>
  <c r="CD40" i="1"/>
  <c r="G325" i="1"/>
  <c r="CF40" i="1"/>
  <c r="I325" i="1"/>
  <c r="CH40" i="1"/>
  <c r="K325" i="1"/>
  <c r="CJ40" i="1"/>
  <c r="M325" i="1"/>
  <c r="CL40" i="1"/>
  <c r="O325" i="1"/>
  <c r="CN40" i="1"/>
  <c r="Q325" i="1"/>
  <c r="CP40" i="1"/>
  <c r="CB41" i="1"/>
  <c r="C326" i="1"/>
  <c r="F326" i="1"/>
  <c r="CE41" i="1"/>
  <c r="H326" i="1"/>
  <c r="CG41" i="1"/>
  <c r="J326" i="1"/>
  <c r="CI41" i="1"/>
  <c r="L326" i="1"/>
  <c r="CK41" i="1"/>
  <c r="N326" i="1"/>
  <c r="CM41" i="1"/>
  <c r="P326" i="1"/>
  <c r="CO41" i="1"/>
  <c r="R326" i="1"/>
  <c r="CQ41" i="1"/>
  <c r="U90" i="1"/>
  <c r="U326" i="1"/>
  <c r="CC41" i="1"/>
  <c r="W90" i="1"/>
  <c r="W326" i="1"/>
  <c r="Y90" i="1"/>
  <c r="Y326" i="1"/>
  <c r="AA90" i="1"/>
  <c r="AA326" i="1"/>
  <c r="AC90" i="1"/>
  <c r="AC326" i="1"/>
  <c r="AE90" i="1"/>
  <c r="AE326" i="1"/>
  <c r="AG90" i="1"/>
  <c r="AG326" i="1"/>
  <c r="AI90" i="1"/>
  <c r="AI326" i="1"/>
  <c r="AR62" i="1"/>
  <c r="BI62" i="1" s="1"/>
  <c r="CC62" i="1"/>
  <c r="D326" i="1"/>
  <c r="AT62" i="1"/>
  <c r="BK62" i="1" s="1"/>
  <c r="CE62" i="1"/>
  <c r="AV62" i="1"/>
  <c r="BM62" i="1" s="1"/>
  <c r="CG62" i="1"/>
  <c r="AX62" i="1"/>
  <c r="BO62" i="1" s="1"/>
  <c r="CI62" i="1"/>
  <c r="AZ62" i="1"/>
  <c r="BQ62" i="1" s="1"/>
  <c r="CK62" i="1"/>
  <c r="BB62" i="1"/>
  <c r="BS62" i="1" s="1"/>
  <c r="CM62" i="1"/>
  <c r="BD62" i="1"/>
  <c r="BU62" i="1" s="1"/>
  <c r="CO62" i="1"/>
  <c r="BF62" i="1"/>
  <c r="BW62" i="1" s="1"/>
  <c r="CQ62" i="1"/>
  <c r="AR63" i="1"/>
  <c r="BI63" i="1" s="1"/>
  <c r="CC63" i="1"/>
  <c r="AT63" i="1"/>
  <c r="BK63" i="1" s="1"/>
  <c r="CE63" i="1"/>
  <c r="AV63" i="1"/>
  <c r="BM63" i="1" s="1"/>
  <c r="CG63" i="1"/>
  <c r="AX63" i="1"/>
  <c r="BO63" i="1" s="1"/>
  <c r="CI63" i="1"/>
  <c r="AZ63" i="1"/>
  <c r="BQ63" i="1" s="1"/>
  <c r="CK63" i="1"/>
  <c r="BB63" i="1"/>
  <c r="BS63" i="1" s="1"/>
  <c r="CM63" i="1"/>
  <c r="BD63" i="1"/>
  <c r="BU63" i="1" s="1"/>
  <c r="CO63" i="1"/>
  <c r="BF63" i="1"/>
  <c r="BW63" i="1" s="1"/>
  <c r="CQ63" i="1"/>
  <c r="D327" i="1"/>
  <c r="CC42" i="1"/>
  <c r="F327" i="1"/>
  <c r="CE42" i="1"/>
  <c r="H327" i="1"/>
  <c r="CG42" i="1"/>
  <c r="J327" i="1"/>
  <c r="CI42" i="1"/>
  <c r="L327" i="1"/>
  <c r="CK42" i="1"/>
  <c r="N327" i="1"/>
  <c r="CM42" i="1"/>
  <c r="P327" i="1"/>
  <c r="CO42" i="1"/>
  <c r="R327" i="1"/>
  <c r="CQ42" i="1"/>
  <c r="D328" i="1"/>
  <c r="CC43" i="1"/>
  <c r="F328" i="1"/>
  <c r="CE43" i="1"/>
  <c r="H328" i="1"/>
  <c r="CG43" i="1"/>
  <c r="J328" i="1"/>
  <c r="CI43" i="1"/>
  <c r="L328" i="1"/>
  <c r="CK43" i="1"/>
  <c r="N328" i="1"/>
  <c r="CM43" i="1"/>
  <c r="P328" i="1"/>
  <c r="CO43" i="1"/>
  <c r="U327" i="1"/>
  <c r="W327" i="1"/>
  <c r="Y327" i="1"/>
  <c r="AA327" i="1"/>
  <c r="AC327" i="1"/>
  <c r="AE327" i="1"/>
  <c r="AG327" i="1"/>
  <c r="AI327" i="1"/>
  <c r="CC64" i="1"/>
  <c r="CE64" i="1"/>
  <c r="CG64" i="1"/>
  <c r="CI64" i="1"/>
  <c r="CK64" i="1"/>
  <c r="CM64" i="1"/>
  <c r="CO64" i="1"/>
  <c r="CQ64" i="1"/>
  <c r="D83" i="1"/>
  <c r="X253" i="1" s="1"/>
  <c r="D325" i="1"/>
  <c r="CC40" i="1"/>
  <c r="H325" i="1"/>
  <c r="CG40" i="1"/>
  <c r="L325" i="1"/>
  <c r="CK40" i="1"/>
  <c r="P325" i="1"/>
  <c r="CO40" i="1"/>
  <c r="AI83" i="1"/>
  <c r="AI325" i="1"/>
  <c r="E326" i="1"/>
  <c r="CD41" i="1"/>
  <c r="G326" i="1"/>
  <c r="CF41" i="1"/>
  <c r="I326" i="1"/>
  <c r="CH41" i="1"/>
  <c r="K326" i="1"/>
  <c r="CJ41" i="1"/>
  <c r="M326" i="1"/>
  <c r="CL41" i="1"/>
  <c r="O326" i="1"/>
  <c r="CN41" i="1"/>
  <c r="Q326" i="1"/>
  <c r="CP41" i="1"/>
  <c r="V90" i="1"/>
  <c r="V326" i="1"/>
  <c r="X90" i="1"/>
  <c r="X326" i="1"/>
  <c r="Z90" i="1"/>
  <c r="Z326" i="1"/>
  <c r="AB90" i="1"/>
  <c r="AB326" i="1"/>
  <c r="AD90" i="1"/>
  <c r="AD326" i="1"/>
  <c r="AF90" i="1"/>
  <c r="AF326" i="1"/>
  <c r="AH90" i="1"/>
  <c r="AH326" i="1"/>
  <c r="AQ62" i="1"/>
  <c r="BH62" i="1" s="1"/>
  <c r="CB62" i="1"/>
  <c r="AS62" i="1"/>
  <c r="BJ62" i="1" s="1"/>
  <c r="CD62" i="1"/>
  <c r="AU62" i="1"/>
  <c r="BL62" i="1" s="1"/>
  <c r="CF62" i="1"/>
  <c r="AW62" i="1"/>
  <c r="BN62" i="1" s="1"/>
  <c r="CH62" i="1"/>
  <c r="AY62" i="1"/>
  <c r="BP62" i="1" s="1"/>
  <c r="CJ62" i="1"/>
  <c r="BA62" i="1"/>
  <c r="BR62" i="1" s="1"/>
  <c r="CL62" i="1"/>
  <c r="BC62" i="1"/>
  <c r="BT62" i="1" s="1"/>
  <c r="CN62" i="1"/>
  <c r="BE62" i="1"/>
  <c r="BV62" i="1" s="1"/>
  <c r="CP62" i="1"/>
  <c r="AQ63" i="1"/>
  <c r="BH63" i="1" s="1"/>
  <c r="CB63" i="1"/>
  <c r="AS63" i="1"/>
  <c r="BJ63" i="1" s="1"/>
  <c r="CD63" i="1"/>
  <c r="AU63" i="1"/>
  <c r="BL63" i="1" s="1"/>
  <c r="CF63" i="1"/>
  <c r="AW63" i="1"/>
  <c r="BN63" i="1" s="1"/>
  <c r="CH63" i="1"/>
  <c r="AY63" i="1"/>
  <c r="BP63" i="1" s="1"/>
  <c r="CJ63" i="1"/>
  <c r="BA63" i="1"/>
  <c r="BR63" i="1" s="1"/>
  <c r="CL63" i="1"/>
  <c r="BC63" i="1"/>
  <c r="BT63" i="1" s="1"/>
  <c r="CN63" i="1"/>
  <c r="BE63" i="1"/>
  <c r="BV63" i="1" s="1"/>
  <c r="CP63" i="1"/>
  <c r="C327" i="1"/>
  <c r="CB42" i="1"/>
  <c r="E327" i="1"/>
  <c r="CD42" i="1"/>
  <c r="G327" i="1"/>
  <c r="CF42" i="1"/>
  <c r="I327" i="1"/>
  <c r="CH42" i="1"/>
  <c r="K327" i="1"/>
  <c r="CJ42" i="1"/>
  <c r="M327" i="1"/>
  <c r="CL42" i="1"/>
  <c r="O327" i="1"/>
  <c r="CN42" i="1"/>
  <c r="Q327" i="1"/>
  <c r="CP42" i="1"/>
  <c r="CB43" i="1"/>
  <c r="C328" i="1"/>
  <c r="E328" i="1"/>
  <c r="CD43" i="1"/>
  <c r="G328" i="1"/>
  <c r="CF43" i="1"/>
  <c r="I328" i="1"/>
  <c r="CH43" i="1"/>
  <c r="K328" i="1"/>
  <c r="CJ43" i="1"/>
  <c r="M328" i="1"/>
  <c r="CL43" i="1"/>
  <c r="O328" i="1"/>
  <c r="CN43" i="1"/>
  <c r="Q328" i="1"/>
  <c r="CP43" i="1"/>
  <c r="D329" i="1"/>
  <c r="CC44" i="1"/>
  <c r="F329" i="1"/>
  <c r="CE44" i="1"/>
  <c r="H329" i="1"/>
  <c r="CG44" i="1"/>
  <c r="J329" i="1"/>
  <c r="CI44" i="1"/>
  <c r="L329" i="1"/>
  <c r="CK44" i="1"/>
  <c r="N329" i="1"/>
  <c r="CM44" i="1"/>
  <c r="P329" i="1"/>
  <c r="CO44" i="1"/>
  <c r="R329" i="1"/>
  <c r="CQ44" i="1"/>
  <c r="V93" i="1"/>
  <c r="V329" i="1"/>
  <c r="X93" i="1"/>
  <c r="X329" i="1"/>
  <c r="Z93" i="1"/>
  <c r="Z329" i="1"/>
  <c r="AB93" i="1"/>
  <c r="AB329" i="1"/>
  <c r="AD93" i="1"/>
  <c r="AD329" i="1"/>
  <c r="AF93" i="1"/>
  <c r="AF329" i="1"/>
  <c r="T327" i="1"/>
  <c r="V327" i="1"/>
  <c r="X327" i="1"/>
  <c r="Z327" i="1"/>
  <c r="AB327" i="1"/>
  <c r="AD327" i="1"/>
  <c r="AF327" i="1"/>
  <c r="AH327" i="1"/>
  <c r="CB64" i="1"/>
  <c r="CD64" i="1"/>
  <c r="CF64" i="1"/>
  <c r="CH64" i="1"/>
  <c r="CJ64" i="1"/>
  <c r="CL64" i="1"/>
  <c r="CN64" i="1"/>
  <c r="CP64" i="1"/>
  <c r="T328" i="1"/>
  <c r="V328" i="1"/>
  <c r="X328" i="1"/>
  <c r="Z328" i="1"/>
  <c r="AB328" i="1"/>
  <c r="AD328" i="1"/>
  <c r="AF328" i="1"/>
  <c r="AH328" i="1"/>
  <c r="R328" i="1"/>
  <c r="CQ43" i="1"/>
  <c r="E329" i="1"/>
  <c r="CD44" i="1"/>
  <c r="G329" i="1"/>
  <c r="CF44" i="1"/>
  <c r="I329" i="1"/>
  <c r="CH44" i="1"/>
  <c r="K329" i="1"/>
  <c r="CJ44" i="1"/>
  <c r="M329" i="1"/>
  <c r="CL44" i="1"/>
  <c r="O329" i="1"/>
  <c r="CN44" i="1"/>
  <c r="Q329" i="1"/>
  <c r="CP44" i="1"/>
  <c r="C329" i="1"/>
  <c r="CB44" i="1"/>
  <c r="U93" i="1"/>
  <c r="U329" i="1"/>
  <c r="W93" i="1"/>
  <c r="W329" i="1"/>
  <c r="Y93" i="1"/>
  <c r="Y329" i="1"/>
  <c r="AA93" i="1"/>
  <c r="AA329" i="1"/>
  <c r="AC93" i="1"/>
  <c r="AC329" i="1"/>
  <c r="AE93" i="1"/>
  <c r="AE329" i="1"/>
  <c r="AG93" i="1"/>
  <c r="AG329" i="1"/>
  <c r="AI93" i="1"/>
  <c r="AI329" i="1"/>
  <c r="AR65" i="1"/>
  <c r="BI65" i="1" s="1"/>
  <c r="CC65" i="1"/>
  <c r="AT65" i="1"/>
  <c r="BK65" i="1" s="1"/>
  <c r="CE65" i="1"/>
  <c r="AV65" i="1"/>
  <c r="BM65" i="1" s="1"/>
  <c r="CG65" i="1"/>
  <c r="AX65" i="1"/>
  <c r="BO65" i="1" s="1"/>
  <c r="CI65" i="1"/>
  <c r="AZ65" i="1"/>
  <c r="BQ65" i="1" s="1"/>
  <c r="CK65" i="1"/>
  <c r="BB65" i="1"/>
  <c r="BS65" i="1" s="1"/>
  <c r="CM65" i="1"/>
  <c r="BD65" i="1"/>
  <c r="BU65" i="1" s="1"/>
  <c r="CO65" i="1"/>
  <c r="BF65" i="1"/>
  <c r="BW65" i="1" s="1"/>
  <c r="CQ65" i="1"/>
  <c r="AR66" i="1"/>
  <c r="BI66" i="1" s="1"/>
  <c r="CC66" i="1"/>
  <c r="AT66" i="1"/>
  <c r="BK66" i="1" s="1"/>
  <c r="CE66" i="1"/>
  <c r="AV66" i="1"/>
  <c r="BM66" i="1" s="1"/>
  <c r="CG66" i="1"/>
  <c r="AX66" i="1"/>
  <c r="BO66" i="1" s="1"/>
  <c r="CI66" i="1"/>
  <c r="AZ66" i="1"/>
  <c r="BQ66" i="1" s="1"/>
  <c r="CK66" i="1"/>
  <c r="BB66" i="1"/>
  <c r="BS66" i="1" s="1"/>
  <c r="CM66" i="1"/>
  <c r="BD66" i="1"/>
  <c r="BU66" i="1" s="1"/>
  <c r="CO66" i="1"/>
  <c r="BF66" i="1"/>
  <c r="BW66" i="1" s="1"/>
  <c r="CQ66" i="1"/>
  <c r="D330" i="1"/>
  <c r="CC45" i="1"/>
  <c r="F330" i="1"/>
  <c r="CE45" i="1"/>
  <c r="H330" i="1"/>
  <c r="CG45" i="1"/>
  <c r="J330" i="1"/>
  <c r="CI45" i="1"/>
  <c r="L330" i="1"/>
  <c r="CK45" i="1"/>
  <c r="N330" i="1"/>
  <c r="CM45" i="1"/>
  <c r="P330" i="1"/>
  <c r="CO45" i="1"/>
  <c r="R330" i="1"/>
  <c r="CQ45" i="1"/>
  <c r="AS67" i="1"/>
  <c r="BJ67" i="1" s="1"/>
  <c r="CD67" i="1"/>
  <c r="AU67" i="1"/>
  <c r="BL67" i="1" s="1"/>
  <c r="CF67" i="1"/>
  <c r="AW67" i="1"/>
  <c r="BN67" i="1" s="1"/>
  <c r="CH67" i="1"/>
  <c r="AY67" i="1"/>
  <c r="BP67" i="1" s="1"/>
  <c r="CJ67" i="1"/>
  <c r="BA67" i="1"/>
  <c r="BR67" i="1" s="1"/>
  <c r="CL67" i="1"/>
  <c r="BC67" i="1"/>
  <c r="BT67" i="1" s="1"/>
  <c r="CN67" i="1"/>
  <c r="BE67" i="1"/>
  <c r="BV67" i="1" s="1"/>
  <c r="CP67" i="1"/>
  <c r="C331" i="1"/>
  <c r="CB46" i="1"/>
  <c r="E331" i="1"/>
  <c r="CD46" i="1"/>
  <c r="G331" i="1"/>
  <c r="CF46" i="1"/>
  <c r="I331" i="1"/>
  <c r="CH46" i="1"/>
  <c r="K331" i="1"/>
  <c r="CJ46" i="1"/>
  <c r="M331" i="1"/>
  <c r="CL46" i="1"/>
  <c r="O331" i="1"/>
  <c r="CN46" i="1"/>
  <c r="Q331" i="1"/>
  <c r="CP46" i="1"/>
  <c r="CB47" i="1"/>
  <c r="C332" i="1"/>
  <c r="E332" i="1"/>
  <c r="CD47" i="1"/>
  <c r="G332" i="1"/>
  <c r="CF47" i="1"/>
  <c r="I332" i="1"/>
  <c r="CH47" i="1"/>
  <c r="K332" i="1"/>
  <c r="CJ47" i="1"/>
  <c r="M332" i="1"/>
  <c r="CL47" i="1"/>
  <c r="O332" i="1"/>
  <c r="CN47" i="1"/>
  <c r="Q332" i="1"/>
  <c r="CP47" i="1"/>
  <c r="V96" i="1"/>
  <c r="V332" i="1"/>
  <c r="X96" i="1"/>
  <c r="X332" i="1"/>
  <c r="Z96" i="1"/>
  <c r="Z332" i="1"/>
  <c r="AB96" i="1"/>
  <c r="AB332" i="1"/>
  <c r="AD96" i="1"/>
  <c r="AD332" i="1"/>
  <c r="AF96" i="1"/>
  <c r="AF332" i="1"/>
  <c r="AH96" i="1"/>
  <c r="AH332" i="1"/>
  <c r="AQ68" i="1"/>
  <c r="BH68" i="1" s="1"/>
  <c r="CB68" i="1"/>
  <c r="AS68" i="1"/>
  <c r="BJ68" i="1" s="1"/>
  <c r="CD68" i="1"/>
  <c r="AU68" i="1"/>
  <c r="BL68" i="1" s="1"/>
  <c r="CF68" i="1"/>
  <c r="AW68" i="1"/>
  <c r="BN68" i="1" s="1"/>
  <c r="CH68" i="1"/>
  <c r="AY68" i="1"/>
  <c r="BP68" i="1" s="1"/>
  <c r="CJ68" i="1"/>
  <c r="BA68" i="1"/>
  <c r="BR68" i="1" s="1"/>
  <c r="CL68" i="1"/>
  <c r="BC68" i="1"/>
  <c r="BT68" i="1" s="1"/>
  <c r="CN68" i="1"/>
  <c r="BE68" i="1"/>
  <c r="BV68" i="1" s="1"/>
  <c r="CP68" i="1"/>
  <c r="C333" i="1"/>
  <c r="CB48" i="1"/>
  <c r="E333" i="1"/>
  <c r="CD48" i="1"/>
  <c r="G333" i="1"/>
  <c r="CF48" i="1"/>
  <c r="I333" i="1"/>
  <c r="CH48" i="1"/>
  <c r="K333" i="1"/>
  <c r="CJ48" i="1"/>
  <c r="M333" i="1"/>
  <c r="CL48" i="1"/>
  <c r="O333" i="1"/>
  <c r="CN48" i="1"/>
  <c r="Q333" i="1"/>
  <c r="CP48" i="1"/>
  <c r="T97" i="1"/>
  <c r="T333" i="1"/>
  <c r="V97" i="1"/>
  <c r="V333" i="1"/>
  <c r="X97" i="1"/>
  <c r="X333" i="1"/>
  <c r="Z97" i="1"/>
  <c r="Z333" i="1"/>
  <c r="AB97" i="1"/>
  <c r="AB333" i="1"/>
  <c r="AD97" i="1"/>
  <c r="AD333" i="1"/>
  <c r="AF97" i="1"/>
  <c r="AF333" i="1"/>
  <c r="AH97" i="1"/>
  <c r="AH333" i="1"/>
  <c r="AQ70" i="1"/>
  <c r="BH70" i="1" s="1"/>
  <c r="CB70" i="1"/>
  <c r="AS70" i="1"/>
  <c r="BJ70" i="1" s="1"/>
  <c r="CD70" i="1"/>
  <c r="AU70" i="1"/>
  <c r="BL70" i="1" s="1"/>
  <c r="CF70" i="1"/>
  <c r="AW70" i="1"/>
  <c r="BN70" i="1" s="1"/>
  <c r="CH70" i="1"/>
  <c r="AY70" i="1"/>
  <c r="BP70" i="1" s="1"/>
  <c r="CJ70" i="1"/>
  <c r="BA70" i="1"/>
  <c r="BR70" i="1" s="1"/>
  <c r="CL70" i="1"/>
  <c r="BC70" i="1"/>
  <c r="BT70" i="1" s="1"/>
  <c r="CN70" i="1"/>
  <c r="BE70" i="1"/>
  <c r="BV70" i="1" s="1"/>
  <c r="CP70" i="1"/>
  <c r="CB49" i="1"/>
  <c r="C334" i="1"/>
  <c r="E334" i="1"/>
  <c r="CD49" i="1"/>
  <c r="G334" i="1"/>
  <c r="CF49" i="1"/>
  <c r="I334" i="1"/>
  <c r="CH49" i="1"/>
  <c r="K334" i="1"/>
  <c r="CJ49" i="1"/>
  <c r="M334" i="1"/>
  <c r="CL49" i="1"/>
  <c r="O334" i="1"/>
  <c r="CN49" i="1"/>
  <c r="Q334" i="1"/>
  <c r="CP49" i="1"/>
  <c r="C335" i="1"/>
  <c r="CB50" i="1"/>
  <c r="E335" i="1"/>
  <c r="CD50" i="1"/>
  <c r="G335" i="1"/>
  <c r="CF50" i="1"/>
  <c r="I335" i="1"/>
  <c r="CH50" i="1"/>
  <c r="K335" i="1"/>
  <c r="CJ50" i="1"/>
  <c r="M335" i="1"/>
  <c r="CL50" i="1"/>
  <c r="O335" i="1"/>
  <c r="CN50" i="1"/>
  <c r="Q335" i="1"/>
  <c r="CP50" i="1"/>
  <c r="T99" i="1"/>
  <c r="T335" i="1"/>
  <c r="V99" i="1"/>
  <c r="V335" i="1"/>
  <c r="X99" i="1"/>
  <c r="X335" i="1"/>
  <c r="Z99" i="1"/>
  <c r="Z335" i="1"/>
  <c r="AB99" i="1"/>
  <c r="AB335" i="1"/>
  <c r="AD99" i="1"/>
  <c r="AD335" i="1"/>
  <c r="AF99" i="1"/>
  <c r="AF335" i="1"/>
  <c r="AH99" i="1"/>
  <c r="AH335" i="1"/>
  <c r="AQ71" i="1"/>
  <c r="BH71" i="1" s="1"/>
  <c r="CB71" i="1"/>
  <c r="AS71" i="1"/>
  <c r="BJ71" i="1" s="1"/>
  <c r="CD71" i="1"/>
  <c r="AU71" i="1"/>
  <c r="BL71" i="1" s="1"/>
  <c r="CF71" i="1"/>
  <c r="AW71" i="1"/>
  <c r="BN71" i="1" s="1"/>
  <c r="CH71" i="1"/>
  <c r="AY71" i="1"/>
  <c r="BP71" i="1" s="1"/>
  <c r="CJ71" i="1"/>
  <c r="BA71" i="1"/>
  <c r="BR71" i="1" s="1"/>
  <c r="CL71" i="1"/>
  <c r="BC71" i="1"/>
  <c r="BT71" i="1" s="1"/>
  <c r="CN71" i="1"/>
  <c r="BE71" i="1"/>
  <c r="BV71" i="1" s="1"/>
  <c r="CP71" i="1"/>
  <c r="AR72" i="1"/>
  <c r="BI72" i="1" s="1"/>
  <c r="CC72" i="1"/>
  <c r="AT72" i="1"/>
  <c r="BK72" i="1" s="1"/>
  <c r="CE72" i="1"/>
  <c r="AV72" i="1"/>
  <c r="BM72" i="1" s="1"/>
  <c r="CG72" i="1"/>
  <c r="AX72" i="1"/>
  <c r="BO72" i="1" s="1"/>
  <c r="CI72" i="1"/>
  <c r="AZ72" i="1"/>
  <c r="BQ72" i="1" s="1"/>
  <c r="CK72" i="1"/>
  <c r="BB72" i="1"/>
  <c r="BS72" i="1" s="1"/>
  <c r="CM72" i="1"/>
  <c r="BD72" i="1"/>
  <c r="BU72" i="1" s="1"/>
  <c r="CO72" i="1"/>
  <c r="BF72" i="1"/>
  <c r="BW72" i="1" s="1"/>
  <c r="CQ72" i="1"/>
  <c r="D336" i="1"/>
  <c r="CC51" i="1"/>
  <c r="F336" i="1"/>
  <c r="CE51" i="1"/>
  <c r="H336" i="1"/>
  <c r="CG51" i="1"/>
  <c r="J336" i="1"/>
  <c r="CI51" i="1"/>
  <c r="L336" i="1"/>
  <c r="CK51" i="1"/>
  <c r="N336" i="1"/>
  <c r="CM51" i="1"/>
  <c r="P336" i="1"/>
  <c r="CO51" i="1"/>
  <c r="R336" i="1"/>
  <c r="CQ51" i="1"/>
  <c r="D337" i="1"/>
  <c r="CC52" i="1"/>
  <c r="F337" i="1"/>
  <c r="CE52" i="1"/>
  <c r="H337" i="1"/>
  <c r="CG52" i="1"/>
  <c r="J337" i="1"/>
  <c r="CI52" i="1"/>
  <c r="L337" i="1"/>
  <c r="CK52" i="1"/>
  <c r="N337" i="1"/>
  <c r="CM52" i="1"/>
  <c r="P337" i="1"/>
  <c r="CO52" i="1"/>
  <c r="R337" i="1"/>
  <c r="CQ52" i="1"/>
  <c r="U101" i="1"/>
  <c r="U337" i="1"/>
  <c r="W101" i="1"/>
  <c r="W337" i="1"/>
  <c r="Y101" i="1"/>
  <c r="Y337" i="1"/>
  <c r="AA101" i="1"/>
  <c r="AA337" i="1"/>
  <c r="AC101" i="1"/>
  <c r="AC337" i="1"/>
  <c r="AE101" i="1"/>
  <c r="AE337" i="1"/>
  <c r="AG101" i="1"/>
  <c r="AG337" i="1"/>
  <c r="AI101" i="1"/>
  <c r="AI337" i="1"/>
  <c r="AR73" i="1"/>
  <c r="BI73" i="1" s="1"/>
  <c r="CC73" i="1"/>
  <c r="AT73" i="1"/>
  <c r="BK73" i="1" s="1"/>
  <c r="CE73" i="1"/>
  <c r="AV73" i="1"/>
  <c r="BM73" i="1" s="1"/>
  <c r="CG73" i="1"/>
  <c r="AX73" i="1"/>
  <c r="BO73" i="1" s="1"/>
  <c r="CI73" i="1"/>
  <c r="AZ73" i="1"/>
  <c r="BQ73" i="1" s="1"/>
  <c r="CK73" i="1"/>
  <c r="BB73" i="1"/>
  <c r="BS73" i="1" s="1"/>
  <c r="CM73" i="1"/>
  <c r="BD73" i="1"/>
  <c r="BU73" i="1" s="1"/>
  <c r="CO73" i="1"/>
  <c r="BF73" i="1"/>
  <c r="BW73" i="1" s="1"/>
  <c r="CQ73" i="1"/>
  <c r="D338" i="1"/>
  <c r="CC53" i="1"/>
  <c r="F338" i="1"/>
  <c r="CE53" i="1"/>
  <c r="H338" i="1"/>
  <c r="CG53" i="1"/>
  <c r="J338" i="1"/>
  <c r="CI53" i="1"/>
  <c r="L338" i="1"/>
  <c r="CK53" i="1"/>
  <c r="N338" i="1"/>
  <c r="CM53" i="1"/>
  <c r="P338" i="1"/>
  <c r="CO53" i="1"/>
  <c r="R338" i="1"/>
  <c r="CQ53" i="1"/>
  <c r="AR74" i="1"/>
  <c r="BI74" i="1" s="1"/>
  <c r="CC74" i="1"/>
  <c r="AT74" i="1"/>
  <c r="BK74" i="1" s="1"/>
  <c r="CE74" i="1"/>
  <c r="AV74" i="1"/>
  <c r="BM74" i="1" s="1"/>
  <c r="CG74" i="1"/>
  <c r="AX74" i="1"/>
  <c r="BO74" i="1" s="1"/>
  <c r="CI74" i="1"/>
  <c r="AZ74" i="1"/>
  <c r="BQ74" i="1" s="1"/>
  <c r="CK74" i="1"/>
  <c r="BB74" i="1"/>
  <c r="BS74" i="1" s="1"/>
  <c r="CM74" i="1"/>
  <c r="BD74" i="1"/>
  <c r="BU74" i="1" s="1"/>
  <c r="CO74" i="1"/>
  <c r="BF74" i="1"/>
  <c r="BW74" i="1" s="1"/>
  <c r="CQ74" i="1"/>
  <c r="AH102" i="1"/>
  <c r="AH338" i="1"/>
  <c r="D339" i="1"/>
  <c r="CC54" i="1"/>
  <c r="F339" i="1"/>
  <c r="CE54" i="1"/>
  <c r="H339" i="1"/>
  <c r="CG54" i="1"/>
  <c r="J339" i="1"/>
  <c r="CI54" i="1"/>
  <c r="L339" i="1"/>
  <c r="CK54" i="1"/>
  <c r="N339" i="1"/>
  <c r="CM54" i="1"/>
  <c r="P339" i="1"/>
  <c r="CO54" i="1"/>
  <c r="R339" i="1"/>
  <c r="CQ54" i="1"/>
  <c r="U103" i="1"/>
  <c r="U339" i="1"/>
  <c r="W103" i="1"/>
  <c r="W339" i="1"/>
  <c r="Y103" i="1"/>
  <c r="Y339" i="1"/>
  <c r="AA103" i="1"/>
  <c r="AA339" i="1"/>
  <c r="AC103" i="1"/>
  <c r="AC339" i="1"/>
  <c r="AE103" i="1"/>
  <c r="AE339" i="1"/>
  <c r="AG103" i="1"/>
  <c r="AG339" i="1"/>
  <c r="AI103" i="1"/>
  <c r="AI339" i="1"/>
  <c r="AR75" i="1"/>
  <c r="BI75" i="1" s="1"/>
  <c r="CC75" i="1"/>
  <c r="AT75" i="1"/>
  <c r="BK75" i="1" s="1"/>
  <c r="CE75" i="1"/>
  <c r="AV75" i="1"/>
  <c r="BM75" i="1" s="1"/>
  <c r="CG75" i="1"/>
  <c r="AX75" i="1"/>
  <c r="BO75" i="1" s="1"/>
  <c r="CI75" i="1"/>
  <c r="AZ75" i="1"/>
  <c r="BQ75" i="1" s="1"/>
  <c r="CK75" i="1"/>
  <c r="BB75" i="1"/>
  <c r="BS75" i="1" s="1"/>
  <c r="CM75" i="1"/>
  <c r="BD75" i="1"/>
  <c r="BU75" i="1" s="1"/>
  <c r="CO75" i="1"/>
  <c r="BF75" i="1"/>
  <c r="BW75" i="1" s="1"/>
  <c r="CQ75" i="1"/>
  <c r="D340" i="1"/>
  <c r="CC55" i="1"/>
  <c r="F340" i="1"/>
  <c r="CE55" i="1"/>
  <c r="H340" i="1"/>
  <c r="CG55" i="1"/>
  <c r="J340" i="1"/>
  <c r="CI55" i="1"/>
  <c r="L340" i="1"/>
  <c r="CK55" i="1"/>
  <c r="N340" i="1"/>
  <c r="CM55" i="1"/>
  <c r="P340" i="1"/>
  <c r="CO55" i="1"/>
  <c r="R340" i="1"/>
  <c r="CQ55" i="1"/>
  <c r="U104" i="1"/>
  <c r="U340" i="1"/>
  <c r="W104" i="1"/>
  <c r="W340" i="1"/>
  <c r="Y104" i="1"/>
  <c r="Y340" i="1"/>
  <c r="AA104" i="1"/>
  <c r="AA340" i="1"/>
  <c r="AC104" i="1"/>
  <c r="AC340" i="1"/>
  <c r="AE104" i="1"/>
  <c r="AE340" i="1"/>
  <c r="AG104" i="1"/>
  <c r="AG340" i="1"/>
  <c r="AI104" i="1"/>
  <c r="AI340" i="1"/>
  <c r="AR76" i="1"/>
  <c r="BI76" i="1" s="1"/>
  <c r="CC76" i="1"/>
  <c r="AT76" i="1"/>
  <c r="BK76" i="1" s="1"/>
  <c r="CE76" i="1"/>
  <c r="AV76" i="1"/>
  <c r="BM76" i="1" s="1"/>
  <c r="CG76" i="1"/>
  <c r="AX76" i="1"/>
  <c r="BO76" i="1" s="1"/>
  <c r="CI76" i="1"/>
  <c r="AZ76" i="1"/>
  <c r="BQ76" i="1" s="1"/>
  <c r="CK76" i="1"/>
  <c r="BB76" i="1"/>
  <c r="BS76" i="1" s="1"/>
  <c r="CM76" i="1"/>
  <c r="BD76" i="1"/>
  <c r="BU76" i="1" s="1"/>
  <c r="CO76" i="1"/>
  <c r="BF76" i="1"/>
  <c r="BW76" i="1" s="1"/>
  <c r="CQ76" i="1"/>
  <c r="AR77" i="1"/>
  <c r="BI77" i="1" s="1"/>
  <c r="CC77" i="1"/>
  <c r="AT77" i="1"/>
  <c r="BK77" i="1" s="1"/>
  <c r="CE77" i="1"/>
  <c r="AV77" i="1"/>
  <c r="BM77" i="1" s="1"/>
  <c r="CG77" i="1"/>
  <c r="AX77" i="1"/>
  <c r="BO77" i="1" s="1"/>
  <c r="CI77" i="1"/>
  <c r="AZ77" i="1"/>
  <c r="BQ77" i="1" s="1"/>
  <c r="CK77" i="1"/>
  <c r="BB77" i="1"/>
  <c r="BS77" i="1" s="1"/>
  <c r="CM77" i="1"/>
  <c r="BD77" i="1"/>
  <c r="BU77" i="1" s="1"/>
  <c r="CO77" i="1"/>
  <c r="BF77" i="1"/>
  <c r="BW77" i="1" s="1"/>
  <c r="CQ77" i="1"/>
  <c r="D341" i="1"/>
  <c r="CC56" i="1"/>
  <c r="F341" i="1"/>
  <c r="CE56" i="1"/>
  <c r="H341" i="1"/>
  <c r="CG56" i="1"/>
  <c r="J341" i="1"/>
  <c r="CI56" i="1"/>
  <c r="L341" i="1"/>
  <c r="CK56" i="1"/>
  <c r="N341" i="1"/>
  <c r="CM56" i="1"/>
  <c r="P341" i="1"/>
  <c r="CO56" i="1"/>
  <c r="R341" i="1"/>
  <c r="CQ56" i="1"/>
  <c r="U328" i="1"/>
  <c r="W328" i="1"/>
  <c r="Y328" i="1"/>
  <c r="AA328" i="1"/>
  <c r="AC328" i="1"/>
  <c r="AE328" i="1"/>
  <c r="AG328" i="1"/>
  <c r="AI328" i="1"/>
  <c r="U330" i="1"/>
  <c r="W330" i="1"/>
  <c r="Y330" i="1"/>
  <c r="AA330" i="1"/>
  <c r="AC330" i="1"/>
  <c r="AE330" i="1"/>
  <c r="AG330" i="1"/>
  <c r="AI330" i="1"/>
  <c r="T331" i="1"/>
  <c r="V331" i="1"/>
  <c r="X331" i="1"/>
  <c r="Z331" i="1"/>
  <c r="AB331" i="1"/>
  <c r="AD331" i="1"/>
  <c r="AF331" i="1"/>
  <c r="AH331" i="1"/>
  <c r="CB69" i="1"/>
  <c r="CD69" i="1"/>
  <c r="CF69" i="1"/>
  <c r="CH69" i="1"/>
  <c r="CJ69" i="1"/>
  <c r="CL69" i="1"/>
  <c r="CN69" i="1"/>
  <c r="CP69" i="1"/>
  <c r="T334" i="1"/>
  <c r="V334" i="1"/>
  <c r="X334" i="1"/>
  <c r="Z334" i="1"/>
  <c r="AB334" i="1"/>
  <c r="AD334" i="1"/>
  <c r="AF334" i="1"/>
  <c r="AH334" i="1"/>
  <c r="CB67" i="1"/>
  <c r="U336" i="1"/>
  <c r="W336" i="1"/>
  <c r="Y336" i="1"/>
  <c r="AA336" i="1"/>
  <c r="AC336" i="1"/>
  <c r="AE336" i="1"/>
  <c r="AG336" i="1"/>
  <c r="AI336" i="1"/>
  <c r="AF338" i="1"/>
  <c r="AD338" i="1"/>
  <c r="AB338" i="1"/>
  <c r="Z338" i="1"/>
  <c r="X338" i="1"/>
  <c r="V338" i="1"/>
  <c r="T338" i="1"/>
  <c r="U341" i="1"/>
  <c r="W341" i="1"/>
  <c r="Y341" i="1"/>
  <c r="AA341" i="1"/>
  <c r="AC341" i="1"/>
  <c r="AE341" i="1"/>
  <c r="AG341" i="1"/>
  <c r="AI341" i="1"/>
  <c r="AH93" i="1"/>
  <c r="AH329" i="1"/>
  <c r="AQ65" i="1"/>
  <c r="BH65" i="1" s="1"/>
  <c r="CB65" i="1"/>
  <c r="AS65" i="1"/>
  <c r="BJ65" i="1" s="1"/>
  <c r="CD65" i="1"/>
  <c r="AU65" i="1"/>
  <c r="BL65" i="1" s="1"/>
  <c r="CF65" i="1"/>
  <c r="AW65" i="1"/>
  <c r="BN65" i="1" s="1"/>
  <c r="CH65" i="1"/>
  <c r="AY65" i="1"/>
  <c r="BP65" i="1" s="1"/>
  <c r="CJ65" i="1"/>
  <c r="BA65" i="1"/>
  <c r="BR65" i="1" s="1"/>
  <c r="CL65" i="1"/>
  <c r="BC65" i="1"/>
  <c r="BT65" i="1" s="1"/>
  <c r="CN65" i="1"/>
  <c r="BE65" i="1"/>
  <c r="BV65" i="1" s="1"/>
  <c r="CP65" i="1"/>
  <c r="AQ66" i="1"/>
  <c r="BH66" i="1" s="1"/>
  <c r="CB66" i="1"/>
  <c r="AS66" i="1"/>
  <c r="BJ66" i="1" s="1"/>
  <c r="CD66" i="1"/>
  <c r="AU66" i="1"/>
  <c r="BL66" i="1" s="1"/>
  <c r="CF66" i="1"/>
  <c r="AW66" i="1"/>
  <c r="BN66" i="1" s="1"/>
  <c r="CH66" i="1"/>
  <c r="AY66" i="1"/>
  <c r="BP66" i="1" s="1"/>
  <c r="CJ66" i="1"/>
  <c r="BA66" i="1"/>
  <c r="BR66" i="1" s="1"/>
  <c r="CL66" i="1"/>
  <c r="BC66" i="1"/>
  <c r="BT66" i="1" s="1"/>
  <c r="CN66" i="1"/>
  <c r="BE66" i="1"/>
  <c r="BV66" i="1" s="1"/>
  <c r="CP66" i="1"/>
  <c r="CB45" i="1"/>
  <c r="C330" i="1"/>
  <c r="E330" i="1"/>
  <c r="CD45" i="1"/>
  <c r="G330" i="1"/>
  <c r="CF45" i="1"/>
  <c r="I330" i="1"/>
  <c r="CH45" i="1"/>
  <c r="K330" i="1"/>
  <c r="CJ45" i="1"/>
  <c r="M330" i="1"/>
  <c r="CL45" i="1"/>
  <c r="O330" i="1"/>
  <c r="CN45" i="1"/>
  <c r="Q330" i="1"/>
  <c r="CP45" i="1"/>
  <c r="AR67" i="1"/>
  <c r="BI67" i="1" s="1"/>
  <c r="CC67" i="1"/>
  <c r="AT67" i="1"/>
  <c r="BK67" i="1" s="1"/>
  <c r="CE67" i="1"/>
  <c r="AV67" i="1"/>
  <c r="BM67" i="1" s="1"/>
  <c r="CG67" i="1"/>
  <c r="AX67" i="1"/>
  <c r="BO67" i="1" s="1"/>
  <c r="CI67" i="1"/>
  <c r="AZ67" i="1"/>
  <c r="BQ67" i="1" s="1"/>
  <c r="CK67" i="1"/>
  <c r="BB67" i="1"/>
  <c r="BS67" i="1" s="1"/>
  <c r="CM67" i="1"/>
  <c r="BD67" i="1"/>
  <c r="BU67" i="1" s="1"/>
  <c r="CO67" i="1"/>
  <c r="BF67" i="1"/>
  <c r="BW67" i="1" s="1"/>
  <c r="CQ67" i="1"/>
  <c r="D331" i="1"/>
  <c r="CC46" i="1"/>
  <c r="F331" i="1"/>
  <c r="CE46" i="1"/>
  <c r="H331" i="1"/>
  <c r="CG46" i="1"/>
  <c r="J331" i="1"/>
  <c r="CI46" i="1"/>
  <c r="L331" i="1"/>
  <c r="CK46" i="1"/>
  <c r="N331" i="1"/>
  <c r="CM46" i="1"/>
  <c r="P331" i="1"/>
  <c r="CO46" i="1"/>
  <c r="R331" i="1"/>
  <c r="CQ46" i="1"/>
  <c r="D332" i="1"/>
  <c r="CC47" i="1"/>
  <c r="F332" i="1"/>
  <c r="CE47" i="1"/>
  <c r="H332" i="1"/>
  <c r="CG47" i="1"/>
  <c r="J332" i="1"/>
  <c r="CI47" i="1"/>
  <c r="L332" i="1"/>
  <c r="CK47" i="1"/>
  <c r="N332" i="1"/>
  <c r="CM47" i="1"/>
  <c r="P332" i="1"/>
  <c r="CO47" i="1"/>
  <c r="R332" i="1"/>
  <c r="CQ47" i="1"/>
  <c r="U96" i="1"/>
  <c r="U332" i="1"/>
  <c r="W96" i="1"/>
  <c r="W332" i="1"/>
  <c r="Y96" i="1"/>
  <c r="Y332" i="1"/>
  <c r="AA96" i="1"/>
  <c r="AA332" i="1"/>
  <c r="AC96" i="1"/>
  <c r="AC332" i="1"/>
  <c r="AE96" i="1"/>
  <c r="AE332" i="1"/>
  <c r="AG96" i="1"/>
  <c r="AG332" i="1"/>
  <c r="AI96" i="1"/>
  <c r="AI332" i="1"/>
  <c r="AR68" i="1"/>
  <c r="BI68" i="1" s="1"/>
  <c r="CC68" i="1"/>
  <c r="AT68" i="1"/>
  <c r="BK68" i="1" s="1"/>
  <c r="CE68" i="1"/>
  <c r="AV68" i="1"/>
  <c r="BM68" i="1" s="1"/>
  <c r="CG68" i="1"/>
  <c r="AX68" i="1"/>
  <c r="BO68" i="1" s="1"/>
  <c r="CI68" i="1"/>
  <c r="AZ68" i="1"/>
  <c r="BQ68" i="1" s="1"/>
  <c r="CK68" i="1"/>
  <c r="BB68" i="1"/>
  <c r="BS68" i="1" s="1"/>
  <c r="CM68" i="1"/>
  <c r="BD68" i="1"/>
  <c r="BU68" i="1" s="1"/>
  <c r="CO68" i="1"/>
  <c r="BF68" i="1"/>
  <c r="BW68" i="1" s="1"/>
  <c r="CQ68" i="1"/>
  <c r="D333" i="1"/>
  <c r="CC48" i="1"/>
  <c r="F333" i="1"/>
  <c r="CE48" i="1"/>
  <c r="H333" i="1"/>
  <c r="CG48" i="1"/>
  <c r="J333" i="1"/>
  <c r="CI48" i="1"/>
  <c r="L333" i="1"/>
  <c r="CK48" i="1"/>
  <c r="N333" i="1"/>
  <c r="CM48" i="1"/>
  <c r="P333" i="1"/>
  <c r="CO48" i="1"/>
  <c r="R333" i="1"/>
  <c r="CQ48" i="1"/>
  <c r="U97" i="1"/>
  <c r="U333" i="1"/>
  <c r="W97" i="1"/>
  <c r="W333" i="1"/>
  <c r="Y97" i="1"/>
  <c r="Y333" i="1"/>
  <c r="AA97" i="1"/>
  <c r="AA333" i="1"/>
  <c r="AC97" i="1"/>
  <c r="AC333" i="1"/>
  <c r="AE97" i="1"/>
  <c r="AE333" i="1"/>
  <c r="AG97" i="1"/>
  <c r="AG333" i="1"/>
  <c r="AI97" i="1"/>
  <c r="AI333" i="1"/>
  <c r="AR70" i="1"/>
  <c r="BI70" i="1" s="1"/>
  <c r="CC70" i="1"/>
  <c r="AT70" i="1"/>
  <c r="BK70" i="1" s="1"/>
  <c r="CE70" i="1"/>
  <c r="AV70" i="1"/>
  <c r="BM70" i="1" s="1"/>
  <c r="CG70" i="1"/>
  <c r="AX70" i="1"/>
  <c r="BO70" i="1" s="1"/>
  <c r="CI70" i="1"/>
  <c r="AZ70" i="1"/>
  <c r="BQ70" i="1" s="1"/>
  <c r="CK70" i="1"/>
  <c r="BB70" i="1"/>
  <c r="BS70" i="1" s="1"/>
  <c r="CM70" i="1"/>
  <c r="BD70" i="1"/>
  <c r="BU70" i="1" s="1"/>
  <c r="CO70" i="1"/>
  <c r="BF70" i="1"/>
  <c r="BW70" i="1" s="1"/>
  <c r="CQ70" i="1"/>
  <c r="D334" i="1"/>
  <c r="CC49" i="1"/>
  <c r="F334" i="1"/>
  <c r="CE49" i="1"/>
  <c r="H334" i="1"/>
  <c r="CG49" i="1"/>
  <c r="J334" i="1"/>
  <c r="CI49" i="1"/>
  <c r="L334" i="1"/>
  <c r="CK49" i="1"/>
  <c r="N334" i="1"/>
  <c r="CM49" i="1"/>
  <c r="P334" i="1"/>
  <c r="CO49" i="1"/>
  <c r="R334" i="1"/>
  <c r="CQ49" i="1"/>
  <c r="D335" i="1"/>
  <c r="CC50" i="1"/>
  <c r="F335" i="1"/>
  <c r="CE50" i="1"/>
  <c r="H335" i="1"/>
  <c r="CG50" i="1"/>
  <c r="J335" i="1"/>
  <c r="CI50" i="1"/>
  <c r="L335" i="1"/>
  <c r="CK50" i="1"/>
  <c r="N335" i="1"/>
  <c r="CM50" i="1"/>
  <c r="P335" i="1"/>
  <c r="CO50" i="1"/>
  <c r="R335" i="1"/>
  <c r="CQ50" i="1"/>
  <c r="U99" i="1"/>
  <c r="U335" i="1"/>
  <c r="W99" i="1"/>
  <c r="W335" i="1"/>
  <c r="Y99" i="1"/>
  <c r="Y335" i="1"/>
  <c r="AA99" i="1"/>
  <c r="AA335" i="1"/>
  <c r="AC99" i="1"/>
  <c r="AC335" i="1"/>
  <c r="AE99" i="1"/>
  <c r="AE335" i="1"/>
  <c r="AG99" i="1"/>
  <c r="AG335" i="1"/>
  <c r="AI99" i="1"/>
  <c r="AI335" i="1"/>
  <c r="AR71" i="1"/>
  <c r="BI71" i="1" s="1"/>
  <c r="CC71" i="1"/>
  <c r="AT71" i="1"/>
  <c r="BK71" i="1" s="1"/>
  <c r="CE71" i="1"/>
  <c r="AV71" i="1"/>
  <c r="BM71" i="1" s="1"/>
  <c r="CG71" i="1"/>
  <c r="AX71" i="1"/>
  <c r="BO71" i="1" s="1"/>
  <c r="CI71" i="1"/>
  <c r="AZ71" i="1"/>
  <c r="BQ71" i="1" s="1"/>
  <c r="CK71" i="1"/>
  <c r="BB71" i="1"/>
  <c r="BS71" i="1" s="1"/>
  <c r="CM71" i="1"/>
  <c r="BD71" i="1"/>
  <c r="BU71" i="1" s="1"/>
  <c r="CO71" i="1"/>
  <c r="BF71" i="1"/>
  <c r="BW71" i="1" s="1"/>
  <c r="CQ71" i="1"/>
  <c r="AQ72" i="1"/>
  <c r="BH72" i="1" s="1"/>
  <c r="CB72" i="1"/>
  <c r="AS72" i="1"/>
  <c r="BJ72" i="1" s="1"/>
  <c r="CD72" i="1"/>
  <c r="AU72" i="1"/>
  <c r="BL72" i="1" s="1"/>
  <c r="CF72" i="1"/>
  <c r="AW72" i="1"/>
  <c r="BN72" i="1" s="1"/>
  <c r="CH72" i="1"/>
  <c r="AY72" i="1"/>
  <c r="BP72" i="1" s="1"/>
  <c r="CJ72" i="1"/>
  <c r="BA72" i="1"/>
  <c r="BR72" i="1" s="1"/>
  <c r="CL72" i="1"/>
  <c r="BC72" i="1"/>
  <c r="BT72" i="1" s="1"/>
  <c r="CN72" i="1"/>
  <c r="BE72" i="1"/>
  <c r="BV72" i="1" s="1"/>
  <c r="CP72" i="1"/>
  <c r="CB51" i="1"/>
  <c r="C336" i="1"/>
  <c r="E336" i="1"/>
  <c r="CD51" i="1"/>
  <c r="G336" i="1"/>
  <c r="CF51" i="1"/>
  <c r="I336" i="1"/>
  <c r="CH51" i="1"/>
  <c r="K336" i="1"/>
  <c r="CJ51" i="1"/>
  <c r="M336" i="1"/>
  <c r="CL51" i="1"/>
  <c r="O336" i="1"/>
  <c r="CN51" i="1"/>
  <c r="Q336" i="1"/>
  <c r="CP51" i="1"/>
  <c r="C337" i="1"/>
  <c r="CB52" i="1"/>
  <c r="E337" i="1"/>
  <c r="CD52" i="1"/>
  <c r="G337" i="1"/>
  <c r="CF52" i="1"/>
  <c r="I337" i="1"/>
  <c r="CH52" i="1"/>
  <c r="K337" i="1"/>
  <c r="CJ52" i="1"/>
  <c r="M337" i="1"/>
  <c r="CL52" i="1"/>
  <c r="O337" i="1"/>
  <c r="CN52" i="1"/>
  <c r="Q337" i="1"/>
  <c r="CP52" i="1"/>
  <c r="T101" i="1"/>
  <c r="T337" i="1"/>
  <c r="V101" i="1"/>
  <c r="V337" i="1"/>
  <c r="X101" i="1"/>
  <c r="X337" i="1"/>
  <c r="Z101" i="1"/>
  <c r="Z337" i="1"/>
  <c r="AB101" i="1"/>
  <c r="AB337" i="1"/>
  <c r="AD101" i="1"/>
  <c r="AD337" i="1"/>
  <c r="AF101" i="1"/>
  <c r="AF337" i="1"/>
  <c r="AH101" i="1"/>
  <c r="AH337" i="1"/>
  <c r="AQ73" i="1"/>
  <c r="BH73" i="1" s="1"/>
  <c r="CB73" i="1"/>
  <c r="AS73" i="1"/>
  <c r="BJ73" i="1" s="1"/>
  <c r="CD73" i="1"/>
  <c r="AU73" i="1"/>
  <c r="BL73" i="1" s="1"/>
  <c r="CF73" i="1"/>
  <c r="AW73" i="1"/>
  <c r="BN73" i="1" s="1"/>
  <c r="CH73" i="1"/>
  <c r="AY73" i="1"/>
  <c r="BP73" i="1" s="1"/>
  <c r="CJ73" i="1"/>
  <c r="BA73" i="1"/>
  <c r="BR73" i="1" s="1"/>
  <c r="CL73" i="1"/>
  <c r="BC73" i="1"/>
  <c r="BT73" i="1" s="1"/>
  <c r="CN73" i="1"/>
  <c r="BE73" i="1"/>
  <c r="BV73" i="1" s="1"/>
  <c r="CP73" i="1"/>
  <c r="CB53" i="1"/>
  <c r="C338" i="1"/>
  <c r="E338" i="1"/>
  <c r="CD53" i="1"/>
  <c r="G338" i="1"/>
  <c r="CF53" i="1"/>
  <c r="I338" i="1"/>
  <c r="CH53" i="1"/>
  <c r="K338" i="1"/>
  <c r="CJ53" i="1"/>
  <c r="M338" i="1"/>
  <c r="CL53" i="1"/>
  <c r="O338" i="1"/>
  <c r="CN53" i="1"/>
  <c r="Q338" i="1"/>
  <c r="CP53" i="1"/>
  <c r="AQ74" i="1"/>
  <c r="BH74" i="1" s="1"/>
  <c r="CB74" i="1"/>
  <c r="AS74" i="1"/>
  <c r="BJ74" i="1" s="1"/>
  <c r="CD74" i="1"/>
  <c r="AU74" i="1"/>
  <c r="BL74" i="1" s="1"/>
  <c r="CF74" i="1"/>
  <c r="AW74" i="1"/>
  <c r="BN74" i="1" s="1"/>
  <c r="CH74" i="1"/>
  <c r="AY74" i="1"/>
  <c r="BP74" i="1" s="1"/>
  <c r="CJ74" i="1"/>
  <c r="BA74" i="1"/>
  <c r="BR74" i="1" s="1"/>
  <c r="CL74" i="1"/>
  <c r="BC74" i="1"/>
  <c r="BT74" i="1" s="1"/>
  <c r="CN74" i="1"/>
  <c r="BE74" i="1"/>
  <c r="BV74" i="1" s="1"/>
  <c r="CP74" i="1"/>
  <c r="C339" i="1"/>
  <c r="CB54" i="1"/>
  <c r="E339" i="1"/>
  <c r="CD54" i="1"/>
  <c r="G339" i="1"/>
  <c r="CF54" i="1"/>
  <c r="I339" i="1"/>
  <c r="CH54" i="1"/>
  <c r="K339" i="1"/>
  <c r="CJ54" i="1"/>
  <c r="M339" i="1"/>
  <c r="CL54" i="1"/>
  <c r="O339" i="1"/>
  <c r="CN54" i="1"/>
  <c r="Q339" i="1"/>
  <c r="CP54" i="1"/>
  <c r="T103" i="1"/>
  <c r="T339" i="1"/>
  <c r="V103" i="1"/>
  <c r="V339" i="1"/>
  <c r="X103" i="1"/>
  <c r="X339" i="1"/>
  <c r="Z103" i="1"/>
  <c r="Z339" i="1"/>
  <c r="AB103" i="1"/>
  <c r="AB339" i="1"/>
  <c r="AD103" i="1"/>
  <c r="AD339" i="1"/>
  <c r="AF103" i="1"/>
  <c r="AF339" i="1"/>
  <c r="AH103" i="1"/>
  <c r="AH339" i="1"/>
  <c r="AQ75" i="1"/>
  <c r="BH75" i="1" s="1"/>
  <c r="CB75" i="1"/>
  <c r="AS75" i="1"/>
  <c r="BJ75" i="1" s="1"/>
  <c r="CD75" i="1"/>
  <c r="AU75" i="1"/>
  <c r="BL75" i="1" s="1"/>
  <c r="CF75" i="1"/>
  <c r="AW75" i="1"/>
  <c r="BN75" i="1" s="1"/>
  <c r="CH75" i="1"/>
  <c r="AY75" i="1"/>
  <c r="BP75" i="1" s="1"/>
  <c r="CJ75" i="1"/>
  <c r="BA75" i="1"/>
  <c r="BR75" i="1" s="1"/>
  <c r="CL75" i="1"/>
  <c r="BC75" i="1"/>
  <c r="BT75" i="1" s="1"/>
  <c r="CN75" i="1"/>
  <c r="BE75" i="1"/>
  <c r="BV75" i="1" s="1"/>
  <c r="CP75" i="1"/>
  <c r="CB55" i="1"/>
  <c r="C340" i="1"/>
  <c r="E340" i="1"/>
  <c r="CD55" i="1"/>
  <c r="G340" i="1"/>
  <c r="CF55" i="1"/>
  <c r="I340" i="1"/>
  <c r="CH55" i="1"/>
  <c r="K340" i="1"/>
  <c r="CJ55" i="1"/>
  <c r="M340" i="1"/>
  <c r="CL55" i="1"/>
  <c r="O340" i="1"/>
  <c r="CN55" i="1"/>
  <c r="Q340" i="1"/>
  <c r="CP55" i="1"/>
  <c r="V104" i="1"/>
  <c r="V340" i="1"/>
  <c r="X104" i="1"/>
  <c r="X340" i="1"/>
  <c r="Z104" i="1"/>
  <c r="Z340" i="1"/>
  <c r="AB104" i="1"/>
  <c r="AB340" i="1"/>
  <c r="AD104" i="1"/>
  <c r="AD340" i="1"/>
  <c r="AF104" i="1"/>
  <c r="AF340" i="1"/>
  <c r="AH104" i="1"/>
  <c r="AH340" i="1"/>
  <c r="AQ76" i="1"/>
  <c r="BH76" i="1" s="1"/>
  <c r="CB76" i="1"/>
  <c r="AS76" i="1"/>
  <c r="BJ76" i="1" s="1"/>
  <c r="CD76" i="1"/>
  <c r="AU76" i="1"/>
  <c r="BL76" i="1" s="1"/>
  <c r="CF76" i="1"/>
  <c r="AW76" i="1"/>
  <c r="BN76" i="1" s="1"/>
  <c r="CH76" i="1"/>
  <c r="AY76" i="1"/>
  <c r="BP76" i="1" s="1"/>
  <c r="CJ76" i="1"/>
  <c r="BA76" i="1"/>
  <c r="BR76" i="1" s="1"/>
  <c r="CL76" i="1"/>
  <c r="BC76" i="1"/>
  <c r="BT76" i="1" s="1"/>
  <c r="CN76" i="1"/>
  <c r="BE76" i="1"/>
  <c r="BV76" i="1" s="1"/>
  <c r="CP76" i="1"/>
  <c r="AQ77" i="1"/>
  <c r="BH77" i="1" s="1"/>
  <c r="CB77" i="1"/>
  <c r="AS77" i="1"/>
  <c r="BJ77" i="1" s="1"/>
  <c r="CD77" i="1"/>
  <c r="AU77" i="1"/>
  <c r="BL77" i="1" s="1"/>
  <c r="CF77" i="1"/>
  <c r="AW77" i="1"/>
  <c r="BN77" i="1" s="1"/>
  <c r="CH77" i="1"/>
  <c r="AY77" i="1"/>
  <c r="BP77" i="1" s="1"/>
  <c r="CJ77" i="1"/>
  <c r="BA77" i="1"/>
  <c r="BR77" i="1" s="1"/>
  <c r="CL77" i="1"/>
  <c r="BC77" i="1"/>
  <c r="BT77" i="1" s="1"/>
  <c r="CN77" i="1"/>
  <c r="BE77" i="1"/>
  <c r="BV77" i="1" s="1"/>
  <c r="CP77" i="1"/>
  <c r="C341" i="1"/>
  <c r="CB56" i="1"/>
  <c r="CD56" i="1"/>
  <c r="E341" i="1"/>
  <c r="CF56" i="1"/>
  <c r="G341" i="1"/>
  <c r="CH56" i="1"/>
  <c r="I341" i="1"/>
  <c r="CJ56" i="1"/>
  <c r="K341" i="1"/>
  <c r="CL56" i="1"/>
  <c r="M341" i="1"/>
  <c r="CN56" i="1"/>
  <c r="O341" i="1"/>
  <c r="CP56" i="1"/>
  <c r="Q341" i="1"/>
  <c r="T330" i="1"/>
  <c r="V330" i="1"/>
  <c r="X330" i="1"/>
  <c r="Z330" i="1"/>
  <c r="AB330" i="1"/>
  <c r="AD330" i="1"/>
  <c r="AF330" i="1"/>
  <c r="AH330" i="1"/>
  <c r="U331" i="1"/>
  <c r="W331" i="1"/>
  <c r="Y331" i="1"/>
  <c r="AA331" i="1"/>
  <c r="AC331" i="1"/>
  <c r="AE331" i="1"/>
  <c r="AG331" i="1"/>
  <c r="AI331" i="1"/>
  <c r="CC69" i="1"/>
  <c r="CE69" i="1"/>
  <c r="CG69" i="1"/>
  <c r="CI69" i="1"/>
  <c r="CK69" i="1"/>
  <c r="CM69" i="1"/>
  <c r="CO69" i="1"/>
  <c r="CQ69" i="1"/>
  <c r="U334" i="1"/>
  <c r="W334" i="1"/>
  <c r="Y334" i="1"/>
  <c r="AA334" i="1"/>
  <c r="AC334" i="1"/>
  <c r="AE334" i="1"/>
  <c r="AG334" i="1"/>
  <c r="AI334" i="1"/>
  <c r="T336" i="1"/>
  <c r="V336" i="1"/>
  <c r="X336" i="1"/>
  <c r="Z336" i="1"/>
  <c r="AB336" i="1"/>
  <c r="AD336" i="1"/>
  <c r="AF336" i="1"/>
  <c r="AH336" i="1"/>
  <c r="T341" i="1"/>
  <c r="V341" i="1"/>
  <c r="X341" i="1"/>
  <c r="Z341" i="1"/>
  <c r="AB341" i="1"/>
  <c r="AD341" i="1"/>
  <c r="AF341" i="1"/>
  <c r="AH341" i="1"/>
  <c r="C83" i="1"/>
  <c r="W253" i="1" s="1"/>
  <c r="E83" i="1"/>
  <c r="G83" i="1"/>
  <c r="AA253" i="1" s="1"/>
  <c r="K83" i="1"/>
  <c r="O83" i="1"/>
  <c r="AI253" i="1" s="1"/>
  <c r="Z83" i="1"/>
  <c r="AC255" i="1" s="1"/>
  <c r="AB83" i="1"/>
  <c r="AE255" i="1" s="1"/>
  <c r="AD83" i="1"/>
  <c r="AG255" i="1" s="1"/>
  <c r="AF83" i="1"/>
  <c r="AI255" i="1" s="1"/>
  <c r="E79" i="1"/>
  <c r="E80" i="1" s="1"/>
  <c r="I79" i="1"/>
  <c r="I80" i="1" s="1"/>
  <c r="M79" i="1"/>
  <c r="M80" i="1" s="1"/>
  <c r="Q79" i="1"/>
  <c r="Q80" i="1" s="1"/>
  <c r="V81" i="1"/>
  <c r="X81" i="1"/>
  <c r="Z81" i="1"/>
  <c r="AB81" i="1"/>
  <c r="AD81" i="1"/>
  <c r="AF81" i="1"/>
  <c r="AH81" i="1"/>
  <c r="AJ71" i="1"/>
  <c r="I58" i="1"/>
  <c r="I59" i="1" s="1"/>
  <c r="I83" i="1"/>
  <c r="M58" i="1"/>
  <c r="M84" i="1" s="1"/>
  <c r="M83" i="1"/>
  <c r="Q58" i="1"/>
  <c r="Q83" i="1"/>
  <c r="V83" i="1"/>
  <c r="Y255" i="1" s="1"/>
  <c r="X83" i="1"/>
  <c r="AA255" i="1" s="1"/>
  <c r="AH83" i="1"/>
  <c r="AK255" i="1" s="1"/>
  <c r="U89" i="1"/>
  <c r="U83" i="1"/>
  <c r="F83" i="1"/>
  <c r="Z253" i="1" s="1"/>
  <c r="H83" i="1"/>
  <c r="J83" i="1"/>
  <c r="AD253" i="1" s="1"/>
  <c r="L83" i="1"/>
  <c r="AF253" i="1" s="1"/>
  <c r="N83" i="1"/>
  <c r="AH253" i="1" s="1"/>
  <c r="P83" i="1"/>
  <c r="R83" i="1"/>
  <c r="AL253" i="1" s="1"/>
  <c r="W83" i="1"/>
  <c r="Z255" i="1" s="1"/>
  <c r="Y83" i="1"/>
  <c r="AA83" i="1"/>
  <c r="AD255" i="1" s="1"/>
  <c r="AC83" i="1"/>
  <c r="AE83" i="1"/>
  <c r="AH255" i="1" s="1"/>
  <c r="AG83" i="1"/>
  <c r="T58" i="1"/>
  <c r="T59" i="1" s="1"/>
  <c r="Q298" i="1"/>
  <c r="I273" i="1"/>
  <c r="C78" i="1"/>
  <c r="H273" i="1"/>
  <c r="T81" i="1"/>
  <c r="R298" i="1"/>
  <c r="U79" i="1"/>
  <c r="U80" i="1" s="1"/>
  <c r="W81" i="1"/>
  <c r="Y81" i="1"/>
  <c r="AA81" i="1"/>
  <c r="AC81" i="1"/>
  <c r="AE81" i="1"/>
  <c r="AG81" i="1"/>
  <c r="AI81" i="1"/>
  <c r="AJ62" i="1"/>
  <c r="AJ63" i="1"/>
  <c r="AJ64" i="1"/>
  <c r="AJ65" i="1"/>
  <c r="AJ66" i="1"/>
  <c r="AJ76" i="1"/>
  <c r="AJ77" i="1"/>
  <c r="Q59" i="1"/>
  <c r="E60" i="1"/>
  <c r="AS40" i="1"/>
  <c r="BJ40" i="1" s="1"/>
  <c r="E89" i="1"/>
  <c r="G60" i="1"/>
  <c r="AU40" i="1"/>
  <c r="BL40" i="1" s="1"/>
  <c r="G89" i="1"/>
  <c r="K60" i="1"/>
  <c r="AY40" i="1"/>
  <c r="BP40" i="1" s="1"/>
  <c r="K89" i="1"/>
  <c r="O60" i="1"/>
  <c r="BC40" i="1"/>
  <c r="BT40" i="1" s="1"/>
  <c r="O89" i="1"/>
  <c r="Z60" i="1"/>
  <c r="Z89" i="1"/>
  <c r="AB60" i="1"/>
  <c r="AB89" i="1"/>
  <c r="AD60" i="1"/>
  <c r="AD89" i="1"/>
  <c r="AF60" i="1"/>
  <c r="AF89" i="1"/>
  <c r="G81" i="1"/>
  <c r="AU61" i="1"/>
  <c r="BL61" i="1" s="1"/>
  <c r="K81" i="1"/>
  <c r="AY61" i="1"/>
  <c r="BP61" i="1" s="1"/>
  <c r="O81" i="1"/>
  <c r="BC61" i="1"/>
  <c r="BT61" i="1" s="1"/>
  <c r="D60" i="1"/>
  <c r="AR40" i="1"/>
  <c r="BI40" i="1" s="1"/>
  <c r="D89" i="1"/>
  <c r="F60" i="1"/>
  <c r="AT40" i="1"/>
  <c r="BK40" i="1" s="1"/>
  <c r="F89" i="1"/>
  <c r="H60" i="1"/>
  <c r="AV40" i="1"/>
  <c r="BM40" i="1" s="1"/>
  <c r="H89" i="1"/>
  <c r="J60" i="1"/>
  <c r="AX40" i="1"/>
  <c r="BO40" i="1" s="1"/>
  <c r="J89" i="1"/>
  <c r="L60" i="1"/>
  <c r="AZ40" i="1"/>
  <c r="BQ40" i="1" s="1"/>
  <c r="L89" i="1"/>
  <c r="N60" i="1"/>
  <c r="BB40" i="1"/>
  <c r="BS40" i="1" s="1"/>
  <c r="N89" i="1"/>
  <c r="P60" i="1"/>
  <c r="BD40" i="1"/>
  <c r="BU40" i="1" s="1"/>
  <c r="P89" i="1"/>
  <c r="R60" i="1"/>
  <c r="BF40" i="1"/>
  <c r="BW40" i="1" s="1"/>
  <c r="R89" i="1"/>
  <c r="W60" i="1"/>
  <c r="W89" i="1"/>
  <c r="Y60" i="1"/>
  <c r="Y89" i="1"/>
  <c r="AA60" i="1"/>
  <c r="AA89" i="1"/>
  <c r="AC60" i="1"/>
  <c r="AC89" i="1"/>
  <c r="AE60" i="1"/>
  <c r="AE89" i="1"/>
  <c r="AG60" i="1"/>
  <c r="AG89" i="1"/>
  <c r="AI60" i="1"/>
  <c r="AI89" i="1"/>
  <c r="D81" i="1"/>
  <c r="AR61" i="1"/>
  <c r="BI61" i="1" s="1"/>
  <c r="F81" i="1"/>
  <c r="AT61" i="1"/>
  <c r="BK61" i="1" s="1"/>
  <c r="H81" i="1"/>
  <c r="AV61" i="1"/>
  <c r="BM61" i="1" s="1"/>
  <c r="J81" i="1"/>
  <c r="AX61" i="1"/>
  <c r="BO61" i="1" s="1"/>
  <c r="L81" i="1"/>
  <c r="AZ61" i="1"/>
  <c r="BQ61" i="1" s="1"/>
  <c r="N81" i="1"/>
  <c r="BB61" i="1"/>
  <c r="BS61" i="1" s="1"/>
  <c r="P81" i="1"/>
  <c r="BD61" i="1"/>
  <c r="BU61" i="1" s="1"/>
  <c r="R81" i="1"/>
  <c r="BF61" i="1"/>
  <c r="BW61" i="1" s="1"/>
  <c r="AR41" i="1"/>
  <c r="BI41" i="1" s="1"/>
  <c r="D90" i="1"/>
  <c r="AT41" i="1"/>
  <c r="BK41" i="1" s="1"/>
  <c r="F90" i="1"/>
  <c r="AT90" i="1" s="1"/>
  <c r="AV41" i="1"/>
  <c r="BM41" i="1" s="1"/>
  <c r="H90" i="1"/>
  <c r="AV90" i="1" s="1"/>
  <c r="AX41" i="1"/>
  <c r="BO41" i="1" s="1"/>
  <c r="J90" i="1"/>
  <c r="AX90" i="1" s="1"/>
  <c r="AZ41" i="1"/>
  <c r="BQ41" i="1" s="1"/>
  <c r="L90" i="1"/>
  <c r="AZ90" i="1" s="1"/>
  <c r="BB41" i="1"/>
  <c r="BS41" i="1" s="1"/>
  <c r="N90" i="1"/>
  <c r="BB90" i="1" s="1"/>
  <c r="BD41" i="1"/>
  <c r="BU41" i="1" s="1"/>
  <c r="P90" i="1"/>
  <c r="BD90" i="1" s="1"/>
  <c r="BF41" i="1"/>
  <c r="BW41" i="1" s="1"/>
  <c r="R90" i="1"/>
  <c r="BF90" i="1" s="1"/>
  <c r="AR42" i="1"/>
  <c r="BI42" i="1" s="1"/>
  <c r="D91" i="1"/>
  <c r="AT42" i="1"/>
  <c r="BK42" i="1" s="1"/>
  <c r="F91" i="1"/>
  <c r="AV42" i="1"/>
  <c r="BM42" i="1" s="1"/>
  <c r="H91" i="1"/>
  <c r="AX42" i="1"/>
  <c r="BO42" i="1" s="1"/>
  <c r="J91" i="1"/>
  <c r="AZ42" i="1"/>
  <c r="BQ42" i="1" s="1"/>
  <c r="L91" i="1"/>
  <c r="BB42" i="1"/>
  <c r="BS42" i="1" s="1"/>
  <c r="N91" i="1"/>
  <c r="BD42" i="1"/>
  <c r="BU42" i="1" s="1"/>
  <c r="P91" i="1"/>
  <c r="BF42" i="1"/>
  <c r="BW42" i="1" s="1"/>
  <c r="R91" i="1"/>
  <c r="AR43" i="1"/>
  <c r="BI43" i="1" s="1"/>
  <c r="D92" i="1"/>
  <c r="AT43" i="1"/>
  <c r="BK43" i="1" s="1"/>
  <c r="F92" i="1"/>
  <c r="AV43" i="1"/>
  <c r="BM43" i="1" s="1"/>
  <c r="H92" i="1"/>
  <c r="AX43" i="1"/>
  <c r="BO43" i="1" s="1"/>
  <c r="J92" i="1"/>
  <c r="AZ43" i="1"/>
  <c r="BQ43" i="1" s="1"/>
  <c r="L92" i="1"/>
  <c r="BB43" i="1"/>
  <c r="BS43" i="1" s="1"/>
  <c r="N92" i="1"/>
  <c r="BD43" i="1"/>
  <c r="BU43" i="1" s="1"/>
  <c r="P92" i="1"/>
  <c r="BF43" i="1"/>
  <c r="BW43" i="1" s="1"/>
  <c r="R92" i="1"/>
  <c r="E93" i="1"/>
  <c r="AS93" i="1" s="1"/>
  <c r="AS44" i="1"/>
  <c r="BJ44" i="1" s="1"/>
  <c r="G93" i="1"/>
  <c r="AU93" i="1" s="1"/>
  <c r="AU44" i="1"/>
  <c r="BL44" i="1" s="1"/>
  <c r="I93" i="1"/>
  <c r="AW93" i="1" s="1"/>
  <c r="AW44" i="1"/>
  <c r="BN44" i="1" s="1"/>
  <c r="K93" i="1"/>
  <c r="AY93" i="1" s="1"/>
  <c r="AY44" i="1"/>
  <c r="BP44" i="1" s="1"/>
  <c r="M93" i="1"/>
  <c r="BA93" i="1" s="1"/>
  <c r="BA44" i="1"/>
  <c r="BR44" i="1" s="1"/>
  <c r="O93" i="1"/>
  <c r="BC93" i="1" s="1"/>
  <c r="BC44" i="1"/>
  <c r="BT44" i="1" s="1"/>
  <c r="Q93" i="1"/>
  <c r="BE44" i="1"/>
  <c r="BV44" i="1" s="1"/>
  <c r="AQ44" i="1"/>
  <c r="BH44" i="1" s="1"/>
  <c r="C93" i="1"/>
  <c r="AR45" i="1"/>
  <c r="BI45" i="1" s="1"/>
  <c r="D94" i="1"/>
  <c r="AT45" i="1"/>
  <c r="BK45" i="1" s="1"/>
  <c r="F94" i="1"/>
  <c r="AV45" i="1"/>
  <c r="BM45" i="1" s="1"/>
  <c r="H94" i="1"/>
  <c r="AX45" i="1"/>
  <c r="BO45" i="1" s="1"/>
  <c r="J94" i="1"/>
  <c r="AZ45" i="1"/>
  <c r="BQ45" i="1" s="1"/>
  <c r="L94" i="1"/>
  <c r="BB45" i="1"/>
  <c r="BS45" i="1" s="1"/>
  <c r="N94" i="1"/>
  <c r="BD45" i="1"/>
  <c r="BU45" i="1" s="1"/>
  <c r="P94" i="1"/>
  <c r="BF45" i="1"/>
  <c r="BW45" i="1" s="1"/>
  <c r="R94" i="1"/>
  <c r="AQ46" i="1"/>
  <c r="BH46" i="1" s="1"/>
  <c r="C95" i="1"/>
  <c r="E95" i="1"/>
  <c r="AS46" i="1"/>
  <c r="BJ46" i="1" s="1"/>
  <c r="G95" i="1"/>
  <c r="AU46" i="1"/>
  <c r="BL46" i="1" s="1"/>
  <c r="I95" i="1"/>
  <c r="AW46" i="1"/>
  <c r="BN46" i="1" s="1"/>
  <c r="K95" i="1"/>
  <c r="AY46" i="1"/>
  <c r="BP46" i="1" s="1"/>
  <c r="M95" i="1"/>
  <c r="BA46" i="1"/>
  <c r="BR46" i="1" s="1"/>
  <c r="O95" i="1"/>
  <c r="BC46" i="1"/>
  <c r="BT46" i="1" s="1"/>
  <c r="Q95" i="1"/>
  <c r="BE46" i="1"/>
  <c r="BV46" i="1" s="1"/>
  <c r="C96" i="1"/>
  <c r="AQ47" i="1"/>
  <c r="BH47" i="1" s="1"/>
  <c r="AS47" i="1"/>
  <c r="BJ47" i="1" s="1"/>
  <c r="E96" i="1"/>
  <c r="AS96" i="1" s="1"/>
  <c r="AU47" i="1"/>
  <c r="BL47" i="1" s="1"/>
  <c r="G96" i="1"/>
  <c r="AU96" i="1" s="1"/>
  <c r="AW47" i="1"/>
  <c r="BN47" i="1" s="1"/>
  <c r="I96" i="1"/>
  <c r="AW96" i="1" s="1"/>
  <c r="AY47" i="1"/>
  <c r="BP47" i="1" s="1"/>
  <c r="K96" i="1"/>
  <c r="AY96" i="1" s="1"/>
  <c r="BA47" i="1"/>
  <c r="BR47" i="1" s="1"/>
  <c r="M96" i="1"/>
  <c r="BA96" i="1" s="1"/>
  <c r="BC47" i="1"/>
  <c r="BT47" i="1" s="1"/>
  <c r="O96" i="1"/>
  <c r="BC96" i="1" s="1"/>
  <c r="BE47" i="1"/>
  <c r="BV47" i="1" s="1"/>
  <c r="Q96" i="1"/>
  <c r="BE96" i="1" s="1"/>
  <c r="T96" i="1"/>
  <c r="AJ47" i="1"/>
  <c r="AQ48" i="1"/>
  <c r="BH48" i="1" s="1"/>
  <c r="C97" i="1"/>
  <c r="AQ97" i="1" s="1"/>
  <c r="E97" i="1"/>
  <c r="AS97" i="1" s="1"/>
  <c r="AS48" i="1"/>
  <c r="BJ48" i="1" s="1"/>
  <c r="G97" i="1"/>
  <c r="AU97" i="1" s="1"/>
  <c r="AU48" i="1"/>
  <c r="BL48" i="1" s="1"/>
  <c r="I97" i="1"/>
  <c r="AW97" i="1" s="1"/>
  <c r="AW48" i="1"/>
  <c r="BN48" i="1" s="1"/>
  <c r="K97" i="1"/>
  <c r="AY97" i="1" s="1"/>
  <c r="AY48" i="1"/>
  <c r="BP48" i="1" s="1"/>
  <c r="M97" i="1"/>
  <c r="BA97" i="1" s="1"/>
  <c r="BA48" i="1"/>
  <c r="BR48" i="1" s="1"/>
  <c r="O97" i="1"/>
  <c r="BC97" i="1" s="1"/>
  <c r="BC48" i="1"/>
  <c r="BT48" i="1" s="1"/>
  <c r="Q97" i="1"/>
  <c r="BE97" i="1" s="1"/>
  <c r="BE48" i="1"/>
  <c r="BV48" i="1" s="1"/>
  <c r="C98" i="1"/>
  <c r="AQ49" i="1"/>
  <c r="BH49" i="1" s="1"/>
  <c r="AS49" i="1"/>
  <c r="BJ49" i="1" s="1"/>
  <c r="E98" i="1"/>
  <c r="AU49" i="1"/>
  <c r="BL49" i="1" s="1"/>
  <c r="G98" i="1"/>
  <c r="AW49" i="1"/>
  <c r="BN49" i="1" s="1"/>
  <c r="I98" i="1"/>
  <c r="AY49" i="1"/>
  <c r="BP49" i="1" s="1"/>
  <c r="K98" i="1"/>
  <c r="BA49" i="1"/>
  <c r="BR49" i="1" s="1"/>
  <c r="M98" i="1"/>
  <c r="BC49" i="1"/>
  <c r="BT49" i="1" s="1"/>
  <c r="O98" i="1"/>
  <c r="BE49" i="1"/>
  <c r="BV49" i="1" s="1"/>
  <c r="Q98" i="1"/>
  <c r="T98" i="1"/>
  <c r="AJ49" i="1"/>
  <c r="AQ50" i="1"/>
  <c r="BH50" i="1" s="1"/>
  <c r="C99" i="1"/>
  <c r="AQ99" i="1" s="1"/>
  <c r="E99" i="1"/>
  <c r="AS99" i="1" s="1"/>
  <c r="AS50" i="1"/>
  <c r="BJ50" i="1" s="1"/>
  <c r="G99" i="1"/>
  <c r="AU99" i="1" s="1"/>
  <c r="AU50" i="1"/>
  <c r="BL50" i="1" s="1"/>
  <c r="I99" i="1"/>
  <c r="AW99" i="1" s="1"/>
  <c r="AW50" i="1"/>
  <c r="BN50" i="1" s="1"/>
  <c r="K99" i="1"/>
  <c r="AY99" i="1" s="1"/>
  <c r="AY50" i="1"/>
  <c r="BP50" i="1" s="1"/>
  <c r="M99" i="1"/>
  <c r="BA99" i="1" s="1"/>
  <c r="BA50" i="1"/>
  <c r="BR50" i="1" s="1"/>
  <c r="O99" i="1"/>
  <c r="BC99" i="1" s="1"/>
  <c r="BC50" i="1"/>
  <c r="BT50" i="1" s="1"/>
  <c r="Q99" i="1"/>
  <c r="BE99" i="1" s="1"/>
  <c r="BE50" i="1"/>
  <c r="BV50" i="1" s="1"/>
  <c r="AR51" i="1"/>
  <c r="BI51" i="1" s="1"/>
  <c r="D100" i="1"/>
  <c r="AT51" i="1"/>
  <c r="BK51" i="1" s="1"/>
  <c r="F100" i="1"/>
  <c r="AV51" i="1"/>
  <c r="BM51" i="1" s="1"/>
  <c r="H100" i="1"/>
  <c r="AX51" i="1"/>
  <c r="BO51" i="1" s="1"/>
  <c r="J100" i="1"/>
  <c r="AZ51" i="1"/>
  <c r="BQ51" i="1" s="1"/>
  <c r="L100" i="1"/>
  <c r="BB51" i="1"/>
  <c r="BS51" i="1" s="1"/>
  <c r="N100" i="1"/>
  <c r="BD51" i="1"/>
  <c r="BU51" i="1" s="1"/>
  <c r="P100" i="1"/>
  <c r="BF51" i="1"/>
  <c r="BW51" i="1" s="1"/>
  <c r="R100" i="1"/>
  <c r="AR52" i="1"/>
  <c r="BI52" i="1" s="1"/>
  <c r="D101" i="1"/>
  <c r="AR101" i="1" s="1"/>
  <c r="AT52" i="1"/>
  <c r="BK52" i="1" s="1"/>
  <c r="F101" i="1"/>
  <c r="AT101" i="1" s="1"/>
  <c r="AV52" i="1"/>
  <c r="BM52" i="1" s="1"/>
  <c r="H101" i="1"/>
  <c r="AV101" i="1" s="1"/>
  <c r="AX52" i="1"/>
  <c r="BO52" i="1" s="1"/>
  <c r="J101" i="1"/>
  <c r="AX101" i="1" s="1"/>
  <c r="AZ52" i="1"/>
  <c r="BQ52" i="1" s="1"/>
  <c r="L101" i="1"/>
  <c r="AZ101" i="1" s="1"/>
  <c r="BB52" i="1"/>
  <c r="BS52" i="1" s="1"/>
  <c r="N101" i="1"/>
  <c r="BB101" i="1" s="1"/>
  <c r="BD52" i="1"/>
  <c r="BU52" i="1" s="1"/>
  <c r="P101" i="1"/>
  <c r="BD101" i="1" s="1"/>
  <c r="BF52" i="1"/>
  <c r="BW52" i="1" s="1"/>
  <c r="R101" i="1"/>
  <c r="BF101" i="1" s="1"/>
  <c r="AR53" i="1"/>
  <c r="BI53" i="1" s="1"/>
  <c r="D102" i="1"/>
  <c r="AT53" i="1"/>
  <c r="BK53" i="1" s="1"/>
  <c r="F102" i="1"/>
  <c r="AV53" i="1"/>
  <c r="BM53" i="1" s="1"/>
  <c r="H102" i="1"/>
  <c r="AX53" i="1"/>
  <c r="BO53" i="1" s="1"/>
  <c r="J102" i="1"/>
  <c r="AZ53" i="1"/>
  <c r="BQ53" i="1" s="1"/>
  <c r="L102" i="1"/>
  <c r="BB53" i="1"/>
  <c r="BS53" i="1" s="1"/>
  <c r="N102" i="1"/>
  <c r="BD53" i="1"/>
  <c r="BU53" i="1" s="1"/>
  <c r="P102" i="1"/>
  <c r="BF53" i="1"/>
  <c r="BW53" i="1" s="1"/>
  <c r="R102" i="1"/>
  <c r="T102" i="1"/>
  <c r="AJ53" i="1"/>
  <c r="AR54" i="1"/>
  <c r="BI54" i="1" s="1"/>
  <c r="D103" i="1"/>
  <c r="AR103" i="1" s="1"/>
  <c r="AT54" i="1"/>
  <c r="BK54" i="1" s="1"/>
  <c r="F103" i="1"/>
  <c r="AT103" i="1" s="1"/>
  <c r="AV54" i="1"/>
  <c r="BM54" i="1" s="1"/>
  <c r="H103" i="1"/>
  <c r="AV103" i="1" s="1"/>
  <c r="AX54" i="1"/>
  <c r="BO54" i="1" s="1"/>
  <c r="J103" i="1"/>
  <c r="AX103" i="1" s="1"/>
  <c r="AZ54" i="1"/>
  <c r="BQ54" i="1" s="1"/>
  <c r="L103" i="1"/>
  <c r="AZ103" i="1" s="1"/>
  <c r="BB54" i="1"/>
  <c r="BS54" i="1" s="1"/>
  <c r="N103" i="1"/>
  <c r="BB103" i="1" s="1"/>
  <c r="BD54" i="1"/>
  <c r="BU54" i="1" s="1"/>
  <c r="P103" i="1"/>
  <c r="BD103" i="1" s="1"/>
  <c r="BF54" i="1"/>
  <c r="BW54" i="1" s="1"/>
  <c r="R103" i="1"/>
  <c r="BF103" i="1" s="1"/>
  <c r="AR55" i="1"/>
  <c r="BI55" i="1" s="1"/>
  <c r="D104" i="1"/>
  <c r="AR104" i="1" s="1"/>
  <c r="AT55" i="1"/>
  <c r="BK55" i="1" s="1"/>
  <c r="F104" i="1"/>
  <c r="AT104" i="1" s="1"/>
  <c r="AV55" i="1"/>
  <c r="BM55" i="1" s="1"/>
  <c r="H104" i="1"/>
  <c r="AV104" i="1" s="1"/>
  <c r="AX55" i="1"/>
  <c r="BO55" i="1" s="1"/>
  <c r="J104" i="1"/>
  <c r="AX104" i="1" s="1"/>
  <c r="AZ55" i="1"/>
  <c r="BQ55" i="1" s="1"/>
  <c r="L104" i="1"/>
  <c r="AZ104" i="1" s="1"/>
  <c r="BB55" i="1"/>
  <c r="BS55" i="1" s="1"/>
  <c r="N104" i="1"/>
  <c r="BB104" i="1" s="1"/>
  <c r="BD55" i="1"/>
  <c r="BU55" i="1" s="1"/>
  <c r="P104" i="1"/>
  <c r="BD104" i="1" s="1"/>
  <c r="BF55" i="1"/>
  <c r="BW55" i="1" s="1"/>
  <c r="R104" i="1"/>
  <c r="BF104" i="1" s="1"/>
  <c r="AR56" i="1"/>
  <c r="BI56" i="1" s="1"/>
  <c r="D105" i="1"/>
  <c r="AT56" i="1"/>
  <c r="BK56" i="1" s="1"/>
  <c r="F105" i="1"/>
  <c r="AV56" i="1"/>
  <c r="BM56" i="1" s="1"/>
  <c r="H105" i="1"/>
  <c r="AX56" i="1"/>
  <c r="BO56" i="1" s="1"/>
  <c r="J105" i="1"/>
  <c r="AZ56" i="1"/>
  <c r="BQ56" i="1" s="1"/>
  <c r="L105" i="1"/>
  <c r="BB56" i="1"/>
  <c r="BS56" i="1" s="1"/>
  <c r="N105" i="1"/>
  <c r="BD56" i="1"/>
  <c r="BU56" i="1" s="1"/>
  <c r="P105" i="1"/>
  <c r="BF56" i="1"/>
  <c r="BW56" i="1" s="1"/>
  <c r="R105" i="1"/>
  <c r="U91" i="1"/>
  <c r="W91" i="1"/>
  <c r="Y91" i="1"/>
  <c r="AA91" i="1"/>
  <c r="AC91" i="1"/>
  <c r="AE91" i="1"/>
  <c r="AG91" i="1"/>
  <c r="AI91" i="1"/>
  <c r="AR64" i="1"/>
  <c r="BI64" i="1" s="1"/>
  <c r="AT64" i="1"/>
  <c r="BK64" i="1" s="1"/>
  <c r="AV64" i="1"/>
  <c r="BM64" i="1" s="1"/>
  <c r="AX64" i="1"/>
  <c r="BO64" i="1" s="1"/>
  <c r="AZ64" i="1"/>
  <c r="BQ64" i="1" s="1"/>
  <c r="BB64" i="1"/>
  <c r="BS64" i="1" s="1"/>
  <c r="BD64" i="1"/>
  <c r="BU64" i="1" s="1"/>
  <c r="BF64" i="1"/>
  <c r="BW64" i="1" s="1"/>
  <c r="U92" i="1"/>
  <c r="W92" i="1"/>
  <c r="Y92" i="1"/>
  <c r="AA92" i="1"/>
  <c r="AC92" i="1"/>
  <c r="AE92" i="1"/>
  <c r="AG92" i="1"/>
  <c r="AI92" i="1"/>
  <c r="U94" i="1"/>
  <c r="W94" i="1"/>
  <c r="Y94" i="1"/>
  <c r="AA94" i="1"/>
  <c r="AC94" i="1"/>
  <c r="AE94" i="1"/>
  <c r="AG94" i="1"/>
  <c r="AI94" i="1"/>
  <c r="AJ67" i="1"/>
  <c r="T95" i="1"/>
  <c r="V95" i="1"/>
  <c r="X95" i="1"/>
  <c r="Z95" i="1"/>
  <c r="AB95" i="1"/>
  <c r="AD95" i="1"/>
  <c r="AF95" i="1"/>
  <c r="AH95" i="1"/>
  <c r="AJ68" i="1"/>
  <c r="AJ69" i="1"/>
  <c r="AQ69" i="1"/>
  <c r="BH69" i="1" s="1"/>
  <c r="AS69" i="1"/>
  <c r="BJ69" i="1" s="1"/>
  <c r="AU69" i="1"/>
  <c r="BL69" i="1" s="1"/>
  <c r="AW69" i="1"/>
  <c r="BN69" i="1" s="1"/>
  <c r="AY69" i="1"/>
  <c r="BP69" i="1" s="1"/>
  <c r="BA69" i="1"/>
  <c r="BR69" i="1" s="1"/>
  <c r="BC69" i="1"/>
  <c r="BT69" i="1" s="1"/>
  <c r="BE69" i="1"/>
  <c r="BV69" i="1" s="1"/>
  <c r="AJ70" i="1"/>
  <c r="V98" i="1"/>
  <c r="X98" i="1"/>
  <c r="Z98" i="1"/>
  <c r="AB98" i="1"/>
  <c r="AD98" i="1"/>
  <c r="AF98" i="1"/>
  <c r="AH98" i="1"/>
  <c r="AQ67" i="1"/>
  <c r="BH67" i="1" s="1"/>
  <c r="U100" i="1"/>
  <c r="W100" i="1"/>
  <c r="Y100" i="1"/>
  <c r="AA100" i="1"/>
  <c r="AC100" i="1"/>
  <c r="AE100" i="1"/>
  <c r="AG100" i="1"/>
  <c r="AI100" i="1"/>
  <c r="AF102" i="1"/>
  <c r="AD102" i="1"/>
  <c r="AB102" i="1"/>
  <c r="Z102" i="1"/>
  <c r="X102" i="1"/>
  <c r="V102" i="1"/>
  <c r="U105" i="1"/>
  <c r="W105" i="1"/>
  <c r="Y105" i="1"/>
  <c r="AA105" i="1"/>
  <c r="AC105" i="1"/>
  <c r="AE105" i="1"/>
  <c r="AG105" i="1"/>
  <c r="AI105" i="1"/>
  <c r="C81" i="1"/>
  <c r="T83" i="1"/>
  <c r="W255" i="1" s="1"/>
  <c r="T78" i="1"/>
  <c r="O58" i="1"/>
  <c r="K58" i="1"/>
  <c r="G58" i="1"/>
  <c r="E58" i="1"/>
  <c r="R57" i="1"/>
  <c r="P57" i="1"/>
  <c r="N57" i="1"/>
  <c r="L57" i="1"/>
  <c r="J57" i="1"/>
  <c r="H57" i="1"/>
  <c r="F57" i="1"/>
  <c r="D57" i="1"/>
  <c r="AH58" i="1"/>
  <c r="AF58" i="1"/>
  <c r="AD58" i="1"/>
  <c r="AB58" i="1"/>
  <c r="Z58" i="1"/>
  <c r="X58" i="1"/>
  <c r="V58" i="1"/>
  <c r="AI57" i="1"/>
  <c r="AG57" i="1"/>
  <c r="AE57" i="1"/>
  <c r="AC57" i="1"/>
  <c r="AA57" i="1"/>
  <c r="Y57" i="1"/>
  <c r="W57" i="1"/>
  <c r="U57" i="1"/>
  <c r="O79" i="1"/>
  <c r="O80" i="1" s="1"/>
  <c r="K79" i="1"/>
  <c r="K80" i="1" s="1"/>
  <c r="G79" i="1"/>
  <c r="G80" i="1" s="1"/>
  <c r="R78" i="1"/>
  <c r="P78" i="1"/>
  <c r="N78" i="1"/>
  <c r="L78" i="1"/>
  <c r="J78" i="1"/>
  <c r="H78" i="1"/>
  <c r="F78" i="1"/>
  <c r="D78" i="1"/>
  <c r="AH79" i="1"/>
  <c r="AH80" i="1" s="1"/>
  <c r="AF79" i="1"/>
  <c r="AF80" i="1" s="1"/>
  <c r="AD79" i="1"/>
  <c r="AD80" i="1" s="1"/>
  <c r="AB79" i="1"/>
  <c r="AB80" i="1" s="1"/>
  <c r="Z79" i="1"/>
  <c r="Z80" i="1" s="1"/>
  <c r="X79" i="1"/>
  <c r="X80" i="1" s="1"/>
  <c r="V79" i="1"/>
  <c r="V80" i="1" s="1"/>
  <c r="AI78" i="1"/>
  <c r="AG78" i="1"/>
  <c r="AE78" i="1"/>
  <c r="AC78" i="1"/>
  <c r="AA78" i="1"/>
  <c r="Y78" i="1"/>
  <c r="W78" i="1"/>
  <c r="U78" i="1"/>
  <c r="AJ253" i="1"/>
  <c r="AB253" i="1"/>
  <c r="AJ54" i="1"/>
  <c r="AJ50" i="1"/>
  <c r="AJ46" i="1"/>
  <c r="I60" i="1"/>
  <c r="AW40" i="1"/>
  <c r="BN40" i="1" s="1"/>
  <c r="I89" i="1"/>
  <c r="AW89" i="1" s="1"/>
  <c r="M60" i="1"/>
  <c r="BA40" i="1"/>
  <c r="BR40" i="1" s="1"/>
  <c r="M89" i="1"/>
  <c r="Q60" i="1"/>
  <c r="BE40" i="1"/>
  <c r="BV40" i="1" s="1"/>
  <c r="Q89" i="1"/>
  <c r="T89" i="1"/>
  <c r="T60" i="1"/>
  <c r="T85" i="1" s="1"/>
  <c r="V60" i="1"/>
  <c r="V89" i="1"/>
  <c r="X60" i="1"/>
  <c r="X89" i="1"/>
  <c r="AH60" i="1"/>
  <c r="AH89" i="1"/>
  <c r="E81" i="1"/>
  <c r="AS61" i="1"/>
  <c r="BJ61" i="1" s="1"/>
  <c r="I81" i="1"/>
  <c r="AW61" i="1"/>
  <c r="BN61" i="1" s="1"/>
  <c r="M81" i="1"/>
  <c r="BA61" i="1"/>
  <c r="BR61" i="1" s="1"/>
  <c r="Q81" i="1"/>
  <c r="BE61" i="1"/>
  <c r="BV61" i="1" s="1"/>
  <c r="C90" i="1"/>
  <c r="AQ41" i="1"/>
  <c r="BH41" i="1" s="1"/>
  <c r="AS41" i="1"/>
  <c r="BJ41" i="1" s="1"/>
  <c r="E90" i="1"/>
  <c r="AS90" i="1" s="1"/>
  <c r="AU41" i="1"/>
  <c r="BL41" i="1" s="1"/>
  <c r="G90" i="1"/>
  <c r="AU90" i="1" s="1"/>
  <c r="AW41" i="1"/>
  <c r="BN41" i="1" s="1"/>
  <c r="I90" i="1"/>
  <c r="AW90" i="1" s="1"/>
  <c r="AY41" i="1"/>
  <c r="BP41" i="1" s="1"/>
  <c r="K90" i="1"/>
  <c r="AY90" i="1" s="1"/>
  <c r="BA41" i="1"/>
  <c r="BR41" i="1" s="1"/>
  <c r="M90" i="1"/>
  <c r="BA90" i="1" s="1"/>
  <c r="BC41" i="1"/>
  <c r="BT41" i="1" s="1"/>
  <c r="O90" i="1"/>
  <c r="BC90" i="1" s="1"/>
  <c r="BE41" i="1"/>
  <c r="BV41" i="1" s="1"/>
  <c r="Q90" i="1"/>
  <c r="BE90" i="1" s="1"/>
  <c r="T90" i="1"/>
  <c r="AJ41" i="1"/>
  <c r="AQ42" i="1"/>
  <c r="BH42" i="1" s="1"/>
  <c r="C91" i="1"/>
  <c r="E91" i="1"/>
  <c r="AS42" i="1"/>
  <c r="BJ42" i="1" s="1"/>
  <c r="G91" i="1"/>
  <c r="AU42" i="1"/>
  <c r="BL42" i="1" s="1"/>
  <c r="I91" i="1"/>
  <c r="AW42" i="1"/>
  <c r="BN42" i="1" s="1"/>
  <c r="K91" i="1"/>
  <c r="AY42" i="1"/>
  <c r="BP42" i="1" s="1"/>
  <c r="M91" i="1"/>
  <c r="BA42" i="1"/>
  <c r="BR42" i="1" s="1"/>
  <c r="O91" i="1"/>
  <c r="BC42" i="1"/>
  <c r="BT42" i="1" s="1"/>
  <c r="Q91" i="1"/>
  <c r="BE42" i="1"/>
  <c r="BV42" i="1" s="1"/>
  <c r="T91" i="1"/>
  <c r="AJ42" i="1"/>
  <c r="C92" i="1"/>
  <c r="AQ43" i="1"/>
  <c r="BH43" i="1" s="1"/>
  <c r="AS43" i="1"/>
  <c r="BJ43" i="1" s="1"/>
  <c r="E92" i="1"/>
  <c r="AU43" i="1"/>
  <c r="BL43" i="1" s="1"/>
  <c r="G92" i="1"/>
  <c r="AW43" i="1"/>
  <c r="BN43" i="1" s="1"/>
  <c r="I92" i="1"/>
  <c r="AY43" i="1"/>
  <c r="BP43" i="1" s="1"/>
  <c r="K92" i="1"/>
  <c r="BA43" i="1"/>
  <c r="BR43" i="1" s="1"/>
  <c r="M92" i="1"/>
  <c r="BC43" i="1"/>
  <c r="BT43" i="1" s="1"/>
  <c r="O92" i="1"/>
  <c r="BE43" i="1"/>
  <c r="BV43" i="1" s="1"/>
  <c r="Q92" i="1"/>
  <c r="T92" i="1"/>
  <c r="AJ43" i="1"/>
  <c r="AR44" i="1"/>
  <c r="BI44" i="1" s="1"/>
  <c r="D93" i="1"/>
  <c r="AR93" i="1" s="1"/>
  <c r="AT44" i="1"/>
  <c r="BK44" i="1" s="1"/>
  <c r="F93" i="1"/>
  <c r="AT93" i="1" s="1"/>
  <c r="AV44" i="1"/>
  <c r="BM44" i="1" s="1"/>
  <c r="H93" i="1"/>
  <c r="AV93" i="1" s="1"/>
  <c r="AX44" i="1"/>
  <c r="BO44" i="1" s="1"/>
  <c r="J93" i="1"/>
  <c r="AX93" i="1" s="1"/>
  <c r="AZ44" i="1"/>
  <c r="BQ44" i="1" s="1"/>
  <c r="L93" i="1"/>
  <c r="AZ93" i="1" s="1"/>
  <c r="BB44" i="1"/>
  <c r="BS44" i="1" s="1"/>
  <c r="N93" i="1"/>
  <c r="BB93" i="1" s="1"/>
  <c r="BD44" i="1"/>
  <c r="BU44" i="1" s="1"/>
  <c r="P93" i="1"/>
  <c r="BD93" i="1" s="1"/>
  <c r="BF44" i="1"/>
  <c r="BW44" i="1" s="1"/>
  <c r="R93" i="1"/>
  <c r="BF93" i="1" s="1"/>
  <c r="T93" i="1"/>
  <c r="AJ44" i="1"/>
  <c r="C94" i="1"/>
  <c r="AQ45" i="1"/>
  <c r="BH45" i="1" s="1"/>
  <c r="AS45" i="1"/>
  <c r="BJ45" i="1" s="1"/>
  <c r="E94" i="1"/>
  <c r="AU45" i="1"/>
  <c r="BL45" i="1" s="1"/>
  <c r="G94" i="1"/>
  <c r="AW45" i="1"/>
  <c r="BN45" i="1" s="1"/>
  <c r="I94" i="1"/>
  <c r="AY45" i="1"/>
  <c r="BP45" i="1" s="1"/>
  <c r="K94" i="1"/>
  <c r="BA45" i="1"/>
  <c r="BR45" i="1" s="1"/>
  <c r="M94" i="1"/>
  <c r="BC45" i="1"/>
  <c r="BT45" i="1" s="1"/>
  <c r="O94" i="1"/>
  <c r="BE45" i="1"/>
  <c r="BV45" i="1" s="1"/>
  <c r="Q94" i="1"/>
  <c r="T94" i="1"/>
  <c r="AJ45" i="1"/>
  <c r="AR46" i="1"/>
  <c r="BI46" i="1" s="1"/>
  <c r="D95" i="1"/>
  <c r="AT46" i="1"/>
  <c r="BK46" i="1" s="1"/>
  <c r="F95" i="1"/>
  <c r="AV46" i="1"/>
  <c r="BM46" i="1" s="1"/>
  <c r="H95" i="1"/>
  <c r="AX46" i="1"/>
  <c r="BO46" i="1" s="1"/>
  <c r="J95" i="1"/>
  <c r="AZ46" i="1"/>
  <c r="BQ46" i="1" s="1"/>
  <c r="L95" i="1"/>
  <c r="BB46" i="1"/>
  <c r="BS46" i="1" s="1"/>
  <c r="N95" i="1"/>
  <c r="BD46" i="1"/>
  <c r="BU46" i="1" s="1"/>
  <c r="P95" i="1"/>
  <c r="BF46" i="1"/>
  <c r="BW46" i="1" s="1"/>
  <c r="R95" i="1"/>
  <c r="AR47" i="1"/>
  <c r="BI47" i="1" s="1"/>
  <c r="D96" i="1"/>
  <c r="AR96" i="1" s="1"/>
  <c r="AT47" i="1"/>
  <c r="BK47" i="1" s="1"/>
  <c r="F96" i="1"/>
  <c r="AT96" i="1" s="1"/>
  <c r="AV47" i="1"/>
  <c r="BM47" i="1" s="1"/>
  <c r="H96" i="1"/>
  <c r="AV96" i="1" s="1"/>
  <c r="AX47" i="1"/>
  <c r="BO47" i="1" s="1"/>
  <c r="J96" i="1"/>
  <c r="AX96" i="1" s="1"/>
  <c r="AZ47" i="1"/>
  <c r="BQ47" i="1" s="1"/>
  <c r="L96" i="1"/>
  <c r="AZ96" i="1" s="1"/>
  <c r="BB47" i="1"/>
  <c r="BS47" i="1" s="1"/>
  <c r="N96" i="1"/>
  <c r="BB96" i="1" s="1"/>
  <c r="BD47" i="1"/>
  <c r="BU47" i="1" s="1"/>
  <c r="P96" i="1"/>
  <c r="BD96" i="1" s="1"/>
  <c r="BF47" i="1"/>
  <c r="BW47" i="1" s="1"/>
  <c r="R96" i="1"/>
  <c r="BF96" i="1" s="1"/>
  <c r="AR48" i="1"/>
  <c r="BI48" i="1" s="1"/>
  <c r="D97" i="1"/>
  <c r="AR97" i="1" s="1"/>
  <c r="AT48" i="1"/>
  <c r="BK48" i="1" s="1"/>
  <c r="F97" i="1"/>
  <c r="AT97" i="1" s="1"/>
  <c r="AV48" i="1"/>
  <c r="BM48" i="1" s="1"/>
  <c r="H97" i="1"/>
  <c r="AV97" i="1" s="1"/>
  <c r="AX48" i="1"/>
  <c r="BO48" i="1" s="1"/>
  <c r="J97" i="1"/>
  <c r="AX97" i="1" s="1"/>
  <c r="AZ48" i="1"/>
  <c r="BQ48" i="1" s="1"/>
  <c r="L97" i="1"/>
  <c r="AZ97" i="1" s="1"/>
  <c r="BB48" i="1"/>
  <c r="BS48" i="1" s="1"/>
  <c r="N97" i="1"/>
  <c r="BB97" i="1" s="1"/>
  <c r="BD48" i="1"/>
  <c r="BU48" i="1" s="1"/>
  <c r="P97" i="1"/>
  <c r="BD97" i="1" s="1"/>
  <c r="BF48" i="1"/>
  <c r="BW48" i="1" s="1"/>
  <c r="R97" i="1"/>
  <c r="BF97" i="1" s="1"/>
  <c r="AR49" i="1"/>
  <c r="BI49" i="1" s="1"/>
  <c r="D98" i="1"/>
  <c r="AT49" i="1"/>
  <c r="BK49" i="1" s="1"/>
  <c r="F98" i="1"/>
  <c r="AV49" i="1"/>
  <c r="BM49" i="1" s="1"/>
  <c r="H98" i="1"/>
  <c r="AX49" i="1"/>
  <c r="BO49" i="1" s="1"/>
  <c r="J98" i="1"/>
  <c r="AZ49" i="1"/>
  <c r="BQ49" i="1" s="1"/>
  <c r="L98" i="1"/>
  <c r="BB49" i="1"/>
  <c r="BS49" i="1" s="1"/>
  <c r="N98" i="1"/>
  <c r="BD49" i="1"/>
  <c r="BU49" i="1" s="1"/>
  <c r="P98" i="1"/>
  <c r="BF49" i="1"/>
  <c r="BW49" i="1" s="1"/>
  <c r="R98" i="1"/>
  <c r="AR50" i="1"/>
  <c r="BI50" i="1" s="1"/>
  <c r="D99" i="1"/>
  <c r="AR99" i="1" s="1"/>
  <c r="AT50" i="1"/>
  <c r="BK50" i="1" s="1"/>
  <c r="F99" i="1"/>
  <c r="AT99" i="1" s="1"/>
  <c r="AV50" i="1"/>
  <c r="BM50" i="1" s="1"/>
  <c r="H99" i="1"/>
  <c r="AV99" i="1" s="1"/>
  <c r="AX50" i="1"/>
  <c r="BO50" i="1" s="1"/>
  <c r="J99" i="1"/>
  <c r="AX99" i="1" s="1"/>
  <c r="AZ50" i="1"/>
  <c r="BQ50" i="1" s="1"/>
  <c r="L99" i="1"/>
  <c r="AZ99" i="1" s="1"/>
  <c r="BB50" i="1"/>
  <c r="BS50" i="1" s="1"/>
  <c r="N99" i="1"/>
  <c r="BB99" i="1" s="1"/>
  <c r="BD50" i="1"/>
  <c r="BU50" i="1" s="1"/>
  <c r="P99" i="1"/>
  <c r="BD99" i="1" s="1"/>
  <c r="BF50" i="1"/>
  <c r="BW50" i="1" s="1"/>
  <c r="R99" i="1"/>
  <c r="BF99" i="1" s="1"/>
  <c r="C100" i="1"/>
  <c r="AQ51" i="1"/>
  <c r="BH51" i="1" s="1"/>
  <c r="AS51" i="1"/>
  <c r="BJ51" i="1" s="1"/>
  <c r="E100" i="1"/>
  <c r="AU51" i="1"/>
  <c r="BL51" i="1" s="1"/>
  <c r="G100" i="1"/>
  <c r="AW51" i="1"/>
  <c r="BN51" i="1" s="1"/>
  <c r="I100" i="1"/>
  <c r="AY51" i="1"/>
  <c r="BP51" i="1" s="1"/>
  <c r="K100" i="1"/>
  <c r="BA51" i="1"/>
  <c r="BR51" i="1" s="1"/>
  <c r="M100" i="1"/>
  <c r="BC51" i="1"/>
  <c r="BT51" i="1" s="1"/>
  <c r="O100" i="1"/>
  <c r="BE51" i="1"/>
  <c r="BV51" i="1" s="1"/>
  <c r="Q100" i="1"/>
  <c r="T100" i="1"/>
  <c r="AJ51" i="1"/>
  <c r="AQ52" i="1"/>
  <c r="BH52" i="1" s="1"/>
  <c r="C101" i="1"/>
  <c r="AQ101" i="1" s="1"/>
  <c r="E101" i="1"/>
  <c r="AS101" i="1" s="1"/>
  <c r="AS52" i="1"/>
  <c r="BJ52" i="1" s="1"/>
  <c r="G101" i="1"/>
  <c r="AU101" i="1" s="1"/>
  <c r="AU52" i="1"/>
  <c r="BL52" i="1" s="1"/>
  <c r="I101" i="1"/>
  <c r="AW101" i="1" s="1"/>
  <c r="AW52" i="1"/>
  <c r="BN52" i="1" s="1"/>
  <c r="K101" i="1"/>
  <c r="AY101" i="1" s="1"/>
  <c r="AY52" i="1"/>
  <c r="BP52" i="1" s="1"/>
  <c r="M101" i="1"/>
  <c r="BA101" i="1" s="1"/>
  <c r="BA52" i="1"/>
  <c r="BR52" i="1" s="1"/>
  <c r="O101" i="1"/>
  <c r="BC101" i="1" s="1"/>
  <c r="BC52" i="1"/>
  <c r="BT52" i="1" s="1"/>
  <c r="Q101" i="1"/>
  <c r="BE101" i="1" s="1"/>
  <c r="BE52" i="1"/>
  <c r="BV52" i="1" s="1"/>
  <c r="C102" i="1"/>
  <c r="AQ102" i="1" s="1"/>
  <c r="AQ53" i="1"/>
  <c r="BH53" i="1" s="1"/>
  <c r="AS53" i="1"/>
  <c r="BJ53" i="1" s="1"/>
  <c r="E102" i="1"/>
  <c r="AS102" i="1" s="1"/>
  <c r="AU53" i="1"/>
  <c r="BL53" i="1" s="1"/>
  <c r="G102" i="1"/>
  <c r="AW53" i="1"/>
  <c r="BN53" i="1" s="1"/>
  <c r="I102" i="1"/>
  <c r="AW102" i="1" s="1"/>
  <c r="AY53" i="1"/>
  <c r="BP53" i="1" s="1"/>
  <c r="K102" i="1"/>
  <c r="BA53" i="1"/>
  <c r="BR53" i="1" s="1"/>
  <c r="M102" i="1"/>
  <c r="BA102" i="1" s="1"/>
  <c r="BC53" i="1"/>
  <c r="BT53" i="1" s="1"/>
  <c r="O102" i="1"/>
  <c r="BE53" i="1"/>
  <c r="BV53" i="1" s="1"/>
  <c r="Q102" i="1"/>
  <c r="BE102" i="1" s="1"/>
  <c r="AQ54" i="1"/>
  <c r="BH54" i="1" s="1"/>
  <c r="C103" i="1"/>
  <c r="AQ103" i="1" s="1"/>
  <c r="E103" i="1"/>
  <c r="AS103" i="1" s="1"/>
  <c r="AS54" i="1"/>
  <c r="BJ54" i="1" s="1"/>
  <c r="G103" i="1"/>
  <c r="AU103" i="1" s="1"/>
  <c r="AU54" i="1"/>
  <c r="BL54" i="1" s="1"/>
  <c r="I103" i="1"/>
  <c r="AW103" i="1" s="1"/>
  <c r="AW54" i="1"/>
  <c r="BN54" i="1" s="1"/>
  <c r="K103" i="1"/>
  <c r="AY103" i="1" s="1"/>
  <c r="AY54" i="1"/>
  <c r="BP54" i="1" s="1"/>
  <c r="M103" i="1"/>
  <c r="BA103" i="1" s="1"/>
  <c r="BA54" i="1"/>
  <c r="BR54" i="1" s="1"/>
  <c r="O103" i="1"/>
  <c r="BC103" i="1" s="1"/>
  <c r="BC54" i="1"/>
  <c r="BT54" i="1" s="1"/>
  <c r="Q103" i="1"/>
  <c r="BE103" i="1" s="1"/>
  <c r="BE54" i="1"/>
  <c r="BV54" i="1" s="1"/>
  <c r="C104" i="1"/>
  <c r="AQ55" i="1"/>
  <c r="BH55" i="1" s="1"/>
  <c r="AS55" i="1"/>
  <c r="BJ55" i="1" s="1"/>
  <c r="E104" i="1"/>
  <c r="AS104" i="1" s="1"/>
  <c r="AU55" i="1"/>
  <c r="BL55" i="1" s="1"/>
  <c r="G104" i="1"/>
  <c r="AU104" i="1" s="1"/>
  <c r="AW55" i="1"/>
  <c r="BN55" i="1" s="1"/>
  <c r="I104" i="1"/>
  <c r="AW104" i="1" s="1"/>
  <c r="AY55" i="1"/>
  <c r="BP55" i="1" s="1"/>
  <c r="K104" i="1"/>
  <c r="AY104" i="1" s="1"/>
  <c r="BA55" i="1"/>
  <c r="BR55" i="1" s="1"/>
  <c r="M104" i="1"/>
  <c r="BA104" i="1" s="1"/>
  <c r="BC55" i="1"/>
  <c r="BT55" i="1" s="1"/>
  <c r="O104" i="1"/>
  <c r="BC104" i="1" s="1"/>
  <c r="BE55" i="1"/>
  <c r="BV55" i="1" s="1"/>
  <c r="Q104" i="1"/>
  <c r="BE104" i="1" s="1"/>
  <c r="T104" i="1"/>
  <c r="AJ55" i="1"/>
  <c r="AQ56" i="1"/>
  <c r="BH56" i="1" s="1"/>
  <c r="C105" i="1"/>
  <c r="E105" i="1"/>
  <c r="AS56" i="1"/>
  <c r="BJ56" i="1" s="1"/>
  <c r="G105" i="1"/>
  <c r="AU56" i="1"/>
  <c r="BL56" i="1" s="1"/>
  <c r="I105" i="1"/>
  <c r="AW56" i="1"/>
  <c r="BN56" i="1" s="1"/>
  <c r="K105" i="1"/>
  <c r="AY56" i="1"/>
  <c r="BP56" i="1" s="1"/>
  <c r="M105" i="1"/>
  <c r="BA56" i="1"/>
  <c r="BR56" i="1" s="1"/>
  <c r="O105" i="1"/>
  <c r="BC56" i="1"/>
  <c r="BT56" i="1" s="1"/>
  <c r="Q105" i="1"/>
  <c r="BE56" i="1"/>
  <c r="BV56" i="1" s="1"/>
  <c r="V91" i="1"/>
  <c r="X91" i="1"/>
  <c r="Z91" i="1"/>
  <c r="AB91" i="1"/>
  <c r="AD91" i="1"/>
  <c r="AF91" i="1"/>
  <c r="AH91" i="1"/>
  <c r="AQ64" i="1"/>
  <c r="BH64" i="1" s="1"/>
  <c r="AS64" i="1"/>
  <c r="BJ64" i="1" s="1"/>
  <c r="AU64" i="1"/>
  <c r="BL64" i="1" s="1"/>
  <c r="AW64" i="1"/>
  <c r="BN64" i="1" s="1"/>
  <c r="AY64" i="1"/>
  <c r="BP64" i="1" s="1"/>
  <c r="BA64" i="1"/>
  <c r="BR64" i="1" s="1"/>
  <c r="BC64" i="1"/>
  <c r="BT64" i="1" s="1"/>
  <c r="BE64" i="1"/>
  <c r="BV64" i="1" s="1"/>
  <c r="V92" i="1"/>
  <c r="X92" i="1"/>
  <c r="Z92" i="1"/>
  <c r="AB92" i="1"/>
  <c r="AD92" i="1"/>
  <c r="AF92" i="1"/>
  <c r="AH92" i="1"/>
  <c r="V94" i="1"/>
  <c r="X94" i="1"/>
  <c r="Z94" i="1"/>
  <c r="AB94" i="1"/>
  <c r="AD94" i="1"/>
  <c r="AF94" i="1"/>
  <c r="AH94" i="1"/>
  <c r="U95" i="1"/>
  <c r="W95" i="1"/>
  <c r="Y95" i="1"/>
  <c r="AA95" i="1"/>
  <c r="AC95" i="1"/>
  <c r="AE95" i="1"/>
  <c r="AG95" i="1"/>
  <c r="AI95" i="1"/>
  <c r="AR69" i="1"/>
  <c r="BI69" i="1" s="1"/>
  <c r="AT69" i="1"/>
  <c r="BK69" i="1" s="1"/>
  <c r="AV69" i="1"/>
  <c r="BM69" i="1" s="1"/>
  <c r="AX69" i="1"/>
  <c r="BO69" i="1" s="1"/>
  <c r="AZ69" i="1"/>
  <c r="BQ69" i="1" s="1"/>
  <c r="BB69" i="1"/>
  <c r="BS69" i="1" s="1"/>
  <c r="BD69" i="1"/>
  <c r="BU69" i="1" s="1"/>
  <c r="BF69" i="1"/>
  <c r="BW69" i="1" s="1"/>
  <c r="U98" i="1"/>
  <c r="W98" i="1"/>
  <c r="Y98" i="1"/>
  <c r="AA98" i="1"/>
  <c r="AC98" i="1"/>
  <c r="AE98" i="1"/>
  <c r="AG98" i="1"/>
  <c r="AI98" i="1"/>
  <c r="AJ72" i="1"/>
  <c r="V100" i="1"/>
  <c r="X100" i="1"/>
  <c r="Z100" i="1"/>
  <c r="AB100" i="1"/>
  <c r="AD100" i="1"/>
  <c r="AF100" i="1"/>
  <c r="AH100" i="1"/>
  <c r="AJ73" i="1"/>
  <c r="AJ74" i="1"/>
  <c r="AI102" i="1"/>
  <c r="AG102" i="1"/>
  <c r="AE102" i="1"/>
  <c r="AC102" i="1"/>
  <c r="AA102" i="1"/>
  <c r="Y102" i="1"/>
  <c r="W102" i="1"/>
  <c r="U102" i="1"/>
  <c r="AJ75" i="1"/>
  <c r="T105" i="1"/>
  <c r="V105" i="1"/>
  <c r="X105" i="1"/>
  <c r="Z105" i="1"/>
  <c r="AB105" i="1"/>
  <c r="AD105" i="1"/>
  <c r="AF105" i="1"/>
  <c r="AH105" i="1"/>
  <c r="C79" i="1"/>
  <c r="T79" i="1"/>
  <c r="T80" i="1" s="1"/>
  <c r="T57" i="1"/>
  <c r="R58" i="1"/>
  <c r="P58" i="1"/>
  <c r="N58" i="1"/>
  <c r="L58" i="1"/>
  <c r="J58" i="1"/>
  <c r="H58" i="1"/>
  <c r="F58" i="1"/>
  <c r="D58" i="1"/>
  <c r="Q57" i="1"/>
  <c r="O57" i="1"/>
  <c r="M57" i="1"/>
  <c r="K57" i="1"/>
  <c r="I57" i="1"/>
  <c r="G57" i="1"/>
  <c r="E57" i="1"/>
  <c r="U60" i="1"/>
  <c r="AI58" i="1"/>
  <c r="AG58" i="1"/>
  <c r="AE58" i="1"/>
  <c r="AC58" i="1"/>
  <c r="AA58" i="1"/>
  <c r="Y58" i="1"/>
  <c r="W58" i="1"/>
  <c r="U58" i="1"/>
  <c r="U84" i="1" s="1"/>
  <c r="AH57" i="1"/>
  <c r="AF57" i="1"/>
  <c r="AD57" i="1"/>
  <c r="AB57" i="1"/>
  <c r="Z57" i="1"/>
  <c r="X57" i="1"/>
  <c r="V57" i="1"/>
  <c r="R79" i="1"/>
  <c r="R80" i="1" s="1"/>
  <c r="P79" i="1"/>
  <c r="P80" i="1" s="1"/>
  <c r="N79" i="1"/>
  <c r="N80" i="1" s="1"/>
  <c r="L79" i="1"/>
  <c r="L80" i="1" s="1"/>
  <c r="J79" i="1"/>
  <c r="J80" i="1" s="1"/>
  <c r="H79" i="1"/>
  <c r="H80" i="1" s="1"/>
  <c r="F79" i="1"/>
  <c r="F80" i="1" s="1"/>
  <c r="D79" i="1"/>
  <c r="D80" i="1" s="1"/>
  <c r="Q78" i="1"/>
  <c r="O78" i="1"/>
  <c r="M78" i="1"/>
  <c r="K78" i="1"/>
  <c r="I78" i="1"/>
  <c r="G78" i="1"/>
  <c r="E78" i="1"/>
  <c r="U81" i="1"/>
  <c r="AI79" i="1"/>
  <c r="AI80" i="1" s="1"/>
  <c r="AG79" i="1"/>
  <c r="AG80" i="1" s="1"/>
  <c r="AE79" i="1"/>
  <c r="AE80" i="1" s="1"/>
  <c r="AC79" i="1"/>
  <c r="AC80" i="1" s="1"/>
  <c r="AA79" i="1"/>
  <c r="AA80" i="1" s="1"/>
  <c r="Y79" i="1"/>
  <c r="Y80" i="1" s="1"/>
  <c r="W79" i="1"/>
  <c r="W80" i="1" s="1"/>
  <c r="AH78" i="1"/>
  <c r="AF78" i="1"/>
  <c r="AD78" i="1"/>
  <c r="AB78" i="1"/>
  <c r="Z78" i="1"/>
  <c r="X78" i="1"/>
  <c r="V78" i="1"/>
  <c r="AK253" i="1"/>
  <c r="AG253" i="1"/>
  <c r="AE253" i="1"/>
  <c r="AC253" i="1"/>
  <c r="Y253" i="1"/>
  <c r="AL255" i="1"/>
  <c r="AJ255" i="1"/>
  <c r="AF255" i="1"/>
  <c r="AB255" i="1"/>
  <c r="X255" i="1"/>
  <c r="AJ56" i="1"/>
  <c r="AJ52" i="1"/>
  <c r="AJ48" i="1"/>
  <c r="AJ61" i="1"/>
  <c r="AJ40" i="1"/>
  <c r="AQ61" i="1"/>
  <c r="BH61" i="1" s="1"/>
  <c r="AJ95" i="1" l="1"/>
  <c r="AR90" i="1"/>
  <c r="M59" i="1"/>
  <c r="X85" i="1"/>
  <c r="BE93" i="1"/>
  <c r="BH78" i="1"/>
  <c r="W260" i="1" s="1"/>
  <c r="AG85" i="1"/>
  <c r="AC85" i="1"/>
  <c r="Y85" i="1"/>
  <c r="AR89" i="1"/>
  <c r="AF85" i="1"/>
  <c r="AB85" i="1"/>
  <c r="AJ101" i="1"/>
  <c r="Y84" i="1"/>
  <c r="AC84" i="1"/>
  <c r="AC87" i="1" s="1"/>
  <c r="AG84" i="1"/>
  <c r="U85" i="1"/>
  <c r="D84" i="1"/>
  <c r="H84" i="1"/>
  <c r="L84" i="1"/>
  <c r="P84" i="1"/>
  <c r="Y106" i="1"/>
  <c r="AC106" i="1"/>
  <c r="BE105" i="1"/>
  <c r="BA105" i="1"/>
  <c r="AW105" i="1"/>
  <c r="AS105" i="1"/>
  <c r="AH85" i="1"/>
  <c r="V85" i="1"/>
  <c r="BA89" i="1"/>
  <c r="X262" i="1"/>
  <c r="AB262" i="1"/>
  <c r="AF262" i="1"/>
  <c r="AJ262" i="1"/>
  <c r="E84" i="1"/>
  <c r="K84" i="1"/>
  <c r="AI85" i="1"/>
  <c r="AE85" i="1"/>
  <c r="AA85" i="1"/>
  <c r="W85" i="1"/>
  <c r="BD89" i="1"/>
  <c r="AD85" i="1"/>
  <c r="Z85" i="1"/>
  <c r="V106" i="1"/>
  <c r="AJ105" i="1"/>
  <c r="BC102" i="1"/>
  <c r="AY102" i="1"/>
  <c r="AU102" i="1"/>
  <c r="AJ94" i="1"/>
  <c r="AJ92" i="1"/>
  <c r="AJ90" i="1"/>
  <c r="AJ99" i="1"/>
  <c r="Q84" i="1"/>
  <c r="I84" i="1"/>
  <c r="AQ104" i="1"/>
  <c r="AQ100" i="1"/>
  <c r="AQ94" i="1"/>
  <c r="AQ92" i="1"/>
  <c r="BE91" i="1"/>
  <c r="BC91" i="1"/>
  <c r="BA91" i="1"/>
  <c r="AY91" i="1"/>
  <c r="AW91" i="1"/>
  <c r="AU91" i="1"/>
  <c r="AS91" i="1"/>
  <c r="AQ90" i="1"/>
  <c r="M85" i="1"/>
  <c r="X84" i="1"/>
  <c r="X87" i="1" s="1"/>
  <c r="AB84" i="1"/>
  <c r="AB87" i="1" s="1"/>
  <c r="AF84" i="1"/>
  <c r="AG106" i="1"/>
  <c r="AQ98" i="1"/>
  <c r="AQ96" i="1"/>
  <c r="BE95" i="1"/>
  <c r="BC95" i="1"/>
  <c r="BA95" i="1"/>
  <c r="AY95" i="1"/>
  <c r="AW95" i="1"/>
  <c r="AU95" i="1"/>
  <c r="AS95" i="1"/>
  <c r="P85" i="1"/>
  <c r="AZ89" i="1"/>
  <c r="L85" i="1"/>
  <c r="AV89" i="1"/>
  <c r="H85" i="1"/>
  <c r="D85" i="1"/>
  <c r="AY89" i="1"/>
  <c r="K85" i="1"/>
  <c r="AS89" i="1"/>
  <c r="E85" i="1"/>
  <c r="AD106" i="1"/>
  <c r="BC105" i="1"/>
  <c r="AY105" i="1"/>
  <c r="AU105" i="1"/>
  <c r="W84" i="1"/>
  <c r="W87" i="1" s="1"/>
  <c r="AA84" i="1"/>
  <c r="AA87" i="1" s="1"/>
  <c r="AE84" i="1"/>
  <c r="AE87" i="1" s="1"/>
  <c r="AI84" i="1"/>
  <c r="AI87" i="1" s="1"/>
  <c r="F84" i="1"/>
  <c r="J84" i="1"/>
  <c r="N84" i="1"/>
  <c r="R84" i="1"/>
  <c r="AQ105" i="1"/>
  <c r="BE100" i="1"/>
  <c r="BC100" i="1"/>
  <c r="BA100" i="1"/>
  <c r="AY100" i="1"/>
  <c r="AW100" i="1"/>
  <c r="AU100" i="1"/>
  <c r="AS100" i="1"/>
  <c r="BF98" i="1"/>
  <c r="BD98" i="1"/>
  <c r="BB98" i="1"/>
  <c r="AZ98" i="1"/>
  <c r="AX98" i="1"/>
  <c r="AV98" i="1"/>
  <c r="AT98" i="1"/>
  <c r="AR98" i="1"/>
  <c r="BF95" i="1"/>
  <c r="BD95" i="1"/>
  <c r="BB95" i="1"/>
  <c r="AZ95" i="1"/>
  <c r="AX95" i="1"/>
  <c r="AV95" i="1"/>
  <c r="AT95" i="1"/>
  <c r="AR95" i="1"/>
  <c r="BE94" i="1"/>
  <c r="BC94" i="1"/>
  <c r="BA94" i="1"/>
  <c r="AY94" i="1"/>
  <c r="AW94" i="1"/>
  <c r="AU94" i="1"/>
  <c r="AS94" i="1"/>
  <c r="BE92" i="1"/>
  <c r="BC92" i="1"/>
  <c r="BA92" i="1"/>
  <c r="AY92" i="1"/>
  <c r="AW92" i="1"/>
  <c r="AU92" i="1"/>
  <c r="AS92" i="1"/>
  <c r="AQ91" i="1"/>
  <c r="BE89" i="1"/>
  <c r="Q85" i="1"/>
  <c r="I85" i="1"/>
  <c r="V84" i="1"/>
  <c r="Z84" i="1"/>
  <c r="Z87" i="1" s="1"/>
  <c r="AD84" i="1"/>
  <c r="AD87" i="1" s="1"/>
  <c r="AH84" i="1"/>
  <c r="AH87" i="1" s="1"/>
  <c r="G84" i="1"/>
  <c r="O84" i="1"/>
  <c r="BF105" i="1"/>
  <c r="BD105" i="1"/>
  <c r="BB105" i="1"/>
  <c r="AZ105" i="1"/>
  <c r="AX105" i="1"/>
  <c r="AV105" i="1"/>
  <c r="AT105" i="1"/>
  <c r="AR105" i="1"/>
  <c r="BF102" i="1"/>
  <c r="BD102" i="1"/>
  <c r="BB102" i="1"/>
  <c r="AZ102" i="1"/>
  <c r="AX102" i="1"/>
  <c r="AV102" i="1"/>
  <c r="AT102" i="1"/>
  <c r="AR102" i="1"/>
  <c r="BF100" i="1"/>
  <c r="BD100" i="1"/>
  <c r="BB100" i="1"/>
  <c r="AZ100" i="1"/>
  <c r="AX100" i="1"/>
  <c r="AV100" i="1"/>
  <c r="AT100" i="1"/>
  <c r="AR100" i="1"/>
  <c r="BE98" i="1"/>
  <c r="BC98" i="1"/>
  <c r="BA98" i="1"/>
  <c r="AY98" i="1"/>
  <c r="AW98" i="1"/>
  <c r="AU98" i="1"/>
  <c r="AS98" i="1"/>
  <c r="AQ95" i="1"/>
  <c r="BF94" i="1"/>
  <c r="BD94" i="1"/>
  <c r="BB94" i="1"/>
  <c r="AZ94" i="1"/>
  <c r="AX94" i="1"/>
  <c r="AV94" i="1"/>
  <c r="AT94" i="1"/>
  <c r="AR94" i="1"/>
  <c r="AQ93" i="1"/>
  <c r="BF92" i="1"/>
  <c r="BD92" i="1"/>
  <c r="BB92" i="1"/>
  <c r="AZ92" i="1"/>
  <c r="AX92" i="1"/>
  <c r="AV92" i="1"/>
  <c r="AT92" i="1"/>
  <c r="AR92" i="1"/>
  <c r="BF91" i="1"/>
  <c r="BD91" i="1"/>
  <c r="BB91" i="1"/>
  <c r="AZ91" i="1"/>
  <c r="AX91" i="1"/>
  <c r="AV91" i="1"/>
  <c r="AT91" i="1"/>
  <c r="AR91" i="1"/>
  <c r="BF89" i="1"/>
  <c r="R85" i="1"/>
  <c r="BB89" i="1"/>
  <c r="N85" i="1"/>
  <c r="AX89" i="1"/>
  <c r="J85" i="1"/>
  <c r="AT89" i="1"/>
  <c r="F85" i="1"/>
  <c r="BC89" i="1"/>
  <c r="O85" i="1"/>
  <c r="AU89" i="1"/>
  <c r="G85" i="1"/>
  <c r="AE262" i="1"/>
  <c r="Z106" i="1"/>
  <c r="AA262" i="1"/>
  <c r="AI262" i="1"/>
  <c r="AI106" i="1"/>
  <c r="AH106" i="1"/>
  <c r="AJ97" i="1"/>
  <c r="Y262" i="1"/>
  <c r="AC262" i="1"/>
  <c r="AG262" i="1"/>
  <c r="AK262" i="1"/>
  <c r="AJ104" i="1"/>
  <c r="AJ93" i="1"/>
  <c r="AJ91" i="1"/>
  <c r="Z262" i="1"/>
  <c r="AD262" i="1"/>
  <c r="AH262" i="1"/>
  <c r="AL262" i="1"/>
  <c r="AE106" i="1"/>
  <c r="AA106" i="1"/>
  <c r="AB106" i="1"/>
  <c r="BV78" i="1"/>
  <c r="AK260" i="1" s="1"/>
  <c r="BR78" i="1"/>
  <c r="AG260" i="1" s="1"/>
  <c r="BN78" i="1"/>
  <c r="AC260" i="1" s="1"/>
  <c r="BJ78" i="1"/>
  <c r="Y260" i="1" s="1"/>
  <c r="BR57" i="1"/>
  <c r="AG258" i="1" s="1"/>
  <c r="BW78" i="1"/>
  <c r="AL260" i="1" s="1"/>
  <c r="BU78" i="1"/>
  <c r="AJ260" i="1" s="1"/>
  <c r="BS78" i="1"/>
  <c r="AH260" i="1" s="1"/>
  <c r="BQ78" i="1"/>
  <c r="AF260" i="1" s="1"/>
  <c r="BO78" i="1"/>
  <c r="AD260" i="1" s="1"/>
  <c r="BM78" i="1"/>
  <c r="AB260" i="1" s="1"/>
  <c r="BK78" i="1"/>
  <c r="Z260" i="1" s="1"/>
  <c r="BI78" i="1"/>
  <c r="X260" i="1" s="1"/>
  <c r="BU57" i="1"/>
  <c r="AJ258" i="1" s="1"/>
  <c r="BQ57" i="1"/>
  <c r="AF258" i="1" s="1"/>
  <c r="BM57" i="1"/>
  <c r="AB258" i="1" s="1"/>
  <c r="BI57" i="1"/>
  <c r="X258" i="1" s="1"/>
  <c r="BT78" i="1"/>
  <c r="AI260" i="1" s="1"/>
  <c r="BP78" i="1"/>
  <c r="AE260" i="1" s="1"/>
  <c r="BL78" i="1"/>
  <c r="AA260" i="1" s="1"/>
  <c r="BP57" i="1"/>
  <c r="AE258" i="1" s="1"/>
  <c r="BJ57" i="1"/>
  <c r="Y258" i="1" s="1"/>
  <c r="W106" i="1"/>
  <c r="AF106" i="1"/>
  <c r="X106" i="1"/>
  <c r="BV57" i="1"/>
  <c r="AK258" i="1" s="1"/>
  <c r="BN57" i="1"/>
  <c r="AC258" i="1" s="1"/>
  <c r="T255" i="1"/>
  <c r="BW57" i="1"/>
  <c r="AL258" i="1" s="1"/>
  <c r="BS57" i="1"/>
  <c r="AH258" i="1" s="1"/>
  <c r="BO57" i="1"/>
  <c r="AD258" i="1" s="1"/>
  <c r="BK57" i="1"/>
  <c r="Z258" i="1" s="1"/>
  <c r="BT57" i="1"/>
  <c r="AI258" i="1" s="1"/>
  <c r="BL57" i="1"/>
  <c r="AA258" i="1" s="1"/>
  <c r="U59" i="1"/>
  <c r="Y59" i="1"/>
  <c r="AC59" i="1"/>
  <c r="AG59" i="1"/>
  <c r="L59" i="1"/>
  <c r="W59" i="1"/>
  <c r="AA59" i="1"/>
  <c r="AE59" i="1"/>
  <c r="AI59" i="1"/>
  <c r="F59" i="1"/>
  <c r="J59" i="1"/>
  <c r="N59" i="1"/>
  <c r="R59" i="1"/>
  <c r="V59" i="1"/>
  <c r="Z59" i="1"/>
  <c r="AD59" i="1"/>
  <c r="AH59" i="1"/>
  <c r="G59" i="1"/>
  <c r="O59" i="1"/>
  <c r="AJ81" i="1"/>
  <c r="AJ100" i="1"/>
  <c r="AJ102" i="1"/>
  <c r="AJ98" i="1"/>
  <c r="AJ96" i="1"/>
  <c r="D59" i="1"/>
  <c r="H59" i="1"/>
  <c r="P59" i="1"/>
  <c r="X59" i="1"/>
  <c r="AB59" i="1"/>
  <c r="AF59" i="1"/>
  <c r="E59" i="1"/>
  <c r="K59" i="1"/>
  <c r="AJ103" i="1"/>
  <c r="U106" i="1"/>
  <c r="D251" i="1"/>
  <c r="F251" i="1"/>
  <c r="J251" i="1"/>
  <c r="L251" i="1"/>
  <c r="P251" i="1"/>
  <c r="D252" i="1"/>
  <c r="F252" i="1"/>
  <c r="J252" i="1"/>
  <c r="N252" i="1"/>
  <c r="R252" i="1"/>
  <c r="D253" i="1"/>
  <c r="F253" i="1"/>
  <c r="J253" i="1"/>
  <c r="N253" i="1"/>
  <c r="P253" i="1"/>
  <c r="R253" i="1"/>
  <c r="D254" i="1"/>
  <c r="F254" i="1"/>
  <c r="H254" i="1"/>
  <c r="J254" i="1"/>
  <c r="L254" i="1"/>
  <c r="N254" i="1"/>
  <c r="P254" i="1"/>
  <c r="R254" i="1"/>
  <c r="D255" i="1"/>
  <c r="F255" i="1"/>
  <c r="H255" i="1"/>
  <c r="J255" i="1"/>
  <c r="L255" i="1"/>
  <c r="N255" i="1"/>
  <c r="P255" i="1"/>
  <c r="R255" i="1"/>
  <c r="D256" i="1"/>
  <c r="F256" i="1"/>
  <c r="H256" i="1"/>
  <c r="J256" i="1"/>
  <c r="L256" i="1"/>
  <c r="N256" i="1"/>
  <c r="P256" i="1"/>
  <c r="R256" i="1"/>
  <c r="D257" i="1"/>
  <c r="F257" i="1"/>
  <c r="H257" i="1"/>
  <c r="J257" i="1"/>
  <c r="L257" i="1"/>
  <c r="N257" i="1"/>
  <c r="P257" i="1"/>
  <c r="R257" i="1"/>
  <c r="D258" i="1"/>
  <c r="F258" i="1"/>
  <c r="H258" i="1"/>
  <c r="J258" i="1"/>
  <c r="L258" i="1"/>
  <c r="N258" i="1"/>
  <c r="P258" i="1"/>
  <c r="R258" i="1"/>
  <c r="D259" i="1"/>
  <c r="F259" i="1"/>
  <c r="H259" i="1"/>
  <c r="J259" i="1"/>
  <c r="L259" i="1"/>
  <c r="N259" i="1"/>
  <c r="P259" i="1"/>
  <c r="R259" i="1"/>
  <c r="D260" i="1"/>
  <c r="F260" i="1"/>
  <c r="H260" i="1"/>
  <c r="J260" i="1"/>
  <c r="L260" i="1"/>
  <c r="N260" i="1"/>
  <c r="P260" i="1"/>
  <c r="R260" i="1"/>
  <c r="D261" i="1"/>
  <c r="F261" i="1"/>
  <c r="H261" i="1"/>
  <c r="J261" i="1"/>
  <c r="L261" i="1"/>
  <c r="N261" i="1"/>
  <c r="P261" i="1"/>
  <c r="R261" i="1"/>
  <c r="D262" i="1"/>
  <c r="F262" i="1"/>
  <c r="H262" i="1"/>
  <c r="J262" i="1"/>
  <c r="L262" i="1"/>
  <c r="N262" i="1"/>
  <c r="P262" i="1"/>
  <c r="R262" i="1"/>
  <c r="D263" i="1"/>
  <c r="F263" i="1"/>
  <c r="H263" i="1"/>
  <c r="J263" i="1"/>
  <c r="L263" i="1"/>
  <c r="N263" i="1"/>
  <c r="P263" i="1"/>
  <c r="R263" i="1"/>
  <c r="D264" i="1"/>
  <c r="F264" i="1"/>
  <c r="H264" i="1"/>
  <c r="J264" i="1"/>
  <c r="L264" i="1"/>
  <c r="N264" i="1"/>
  <c r="P264" i="1"/>
  <c r="R264" i="1"/>
  <c r="D265" i="1"/>
  <c r="F265" i="1"/>
  <c r="H265" i="1"/>
  <c r="J265" i="1"/>
  <c r="L265" i="1"/>
  <c r="N265" i="1"/>
  <c r="P265" i="1"/>
  <c r="R265" i="1"/>
  <c r="D266" i="1"/>
  <c r="F266" i="1"/>
  <c r="H266" i="1"/>
  <c r="J266" i="1"/>
  <c r="L266" i="1"/>
  <c r="N266" i="1"/>
  <c r="P266" i="1"/>
  <c r="R266" i="1"/>
  <c r="D267" i="1"/>
  <c r="F267" i="1"/>
  <c r="H267" i="1"/>
  <c r="J267" i="1"/>
  <c r="L267" i="1"/>
  <c r="N267" i="1"/>
  <c r="P267" i="1"/>
  <c r="AF87" i="1"/>
  <c r="AG87" i="1"/>
  <c r="Y87" i="1"/>
  <c r="U87" i="1"/>
  <c r="H251" i="1"/>
  <c r="N251" i="1"/>
  <c r="R251" i="1"/>
  <c r="H252" i="1"/>
  <c r="L252" i="1"/>
  <c r="P252" i="1"/>
  <c r="H253" i="1"/>
  <c r="L253" i="1"/>
  <c r="C251" i="1"/>
  <c r="AQ40" i="1"/>
  <c r="BH40" i="1" s="1"/>
  <c r="BH57" i="1" s="1"/>
  <c r="W258" i="1" s="1"/>
  <c r="E251" i="1"/>
  <c r="G251" i="1"/>
  <c r="I251" i="1"/>
  <c r="K251" i="1"/>
  <c r="M251" i="1"/>
  <c r="O251" i="1"/>
  <c r="Q251" i="1"/>
  <c r="C252" i="1"/>
  <c r="E252" i="1"/>
  <c r="G252" i="1"/>
  <c r="I252" i="1"/>
  <c r="K252" i="1"/>
  <c r="M252" i="1"/>
  <c r="O252" i="1"/>
  <c r="Q252" i="1"/>
  <c r="C253" i="1"/>
  <c r="E253" i="1"/>
  <c r="G253" i="1"/>
  <c r="I253" i="1"/>
  <c r="K253" i="1"/>
  <c r="M253" i="1"/>
  <c r="O253" i="1"/>
  <c r="Q253" i="1"/>
  <c r="C254" i="1"/>
  <c r="E254" i="1"/>
  <c r="G254" i="1"/>
  <c r="I254" i="1"/>
  <c r="K254" i="1"/>
  <c r="M254" i="1"/>
  <c r="O254" i="1"/>
  <c r="Q254" i="1"/>
  <c r="C255" i="1"/>
  <c r="E255" i="1"/>
  <c r="G255" i="1"/>
  <c r="I255" i="1"/>
  <c r="K255" i="1"/>
  <c r="M255" i="1"/>
  <c r="O255" i="1"/>
  <c r="Q255" i="1"/>
  <c r="C256" i="1"/>
  <c r="E256" i="1"/>
  <c r="G256" i="1"/>
  <c r="I256" i="1"/>
  <c r="K256" i="1"/>
  <c r="M256" i="1"/>
  <c r="O256" i="1"/>
  <c r="Q256" i="1"/>
  <c r="C257" i="1"/>
  <c r="E257" i="1"/>
  <c r="G257" i="1"/>
  <c r="I257" i="1"/>
  <c r="K257" i="1"/>
  <c r="M257" i="1"/>
  <c r="O257" i="1"/>
  <c r="Q257" i="1"/>
  <c r="C258" i="1"/>
  <c r="E258" i="1"/>
  <c r="G258" i="1"/>
  <c r="I258" i="1"/>
  <c r="K258" i="1"/>
  <c r="M258" i="1"/>
  <c r="O258" i="1"/>
  <c r="Q258" i="1"/>
  <c r="C259" i="1"/>
  <c r="E259" i="1"/>
  <c r="G259" i="1"/>
  <c r="I259" i="1"/>
  <c r="K259" i="1"/>
  <c r="M259" i="1"/>
  <c r="O259" i="1"/>
  <c r="Q259" i="1"/>
  <c r="C260" i="1"/>
  <c r="E260" i="1"/>
  <c r="G260" i="1"/>
  <c r="I260" i="1"/>
  <c r="K260" i="1"/>
  <c r="M260" i="1"/>
  <c r="O260" i="1"/>
  <c r="Q260" i="1"/>
  <c r="C261" i="1"/>
  <c r="E261" i="1"/>
  <c r="G261" i="1"/>
  <c r="I261" i="1"/>
  <c r="K261" i="1"/>
  <c r="M261" i="1"/>
  <c r="O261" i="1"/>
  <c r="Q261" i="1"/>
  <c r="C262" i="1"/>
  <c r="E262" i="1"/>
  <c r="G262" i="1"/>
  <c r="I262" i="1"/>
  <c r="K262" i="1"/>
  <c r="M262" i="1"/>
  <c r="O262" i="1"/>
  <c r="Q262" i="1"/>
  <c r="C263" i="1"/>
  <c r="E263" i="1"/>
  <c r="G263" i="1"/>
  <c r="I263" i="1"/>
  <c r="K263" i="1"/>
  <c r="M263" i="1"/>
  <c r="O263" i="1"/>
  <c r="Q263" i="1"/>
  <c r="C264" i="1"/>
  <c r="E264" i="1"/>
  <c r="G264" i="1"/>
  <c r="I264" i="1"/>
  <c r="K264" i="1"/>
  <c r="M264" i="1"/>
  <c r="O264" i="1"/>
  <c r="Q264" i="1"/>
  <c r="C265" i="1"/>
  <c r="E265" i="1"/>
  <c r="G265" i="1"/>
  <c r="I265" i="1"/>
  <c r="K265" i="1"/>
  <c r="M265" i="1"/>
  <c r="O265" i="1"/>
  <c r="Q265" i="1"/>
  <c r="C266" i="1"/>
  <c r="E266" i="1"/>
  <c r="G266" i="1"/>
  <c r="I266" i="1"/>
  <c r="K266" i="1"/>
  <c r="M266" i="1"/>
  <c r="O266" i="1"/>
  <c r="Q266" i="1"/>
  <c r="C267" i="1"/>
  <c r="E267" i="1"/>
  <c r="G267" i="1"/>
  <c r="I267" i="1"/>
  <c r="K267" i="1"/>
  <c r="M267" i="1"/>
  <c r="O267" i="1"/>
  <c r="Q267" i="1"/>
  <c r="V87" i="1"/>
  <c r="AJ89" i="1"/>
  <c r="C89" i="1"/>
  <c r="C60" i="1"/>
  <c r="C85" i="1" s="1"/>
  <c r="S69" i="1"/>
  <c r="AL69" i="1" s="1"/>
  <c r="S70" i="1"/>
  <c r="AL70" i="1" s="1"/>
  <c r="S71" i="1"/>
  <c r="AL71" i="1" s="1"/>
  <c r="S72" i="1"/>
  <c r="AL72" i="1" s="1"/>
  <c r="S73" i="1"/>
  <c r="AL73" i="1" s="1"/>
  <c r="S74" i="1"/>
  <c r="AL74" i="1" s="1"/>
  <c r="S75" i="1"/>
  <c r="AL75" i="1" s="1"/>
  <c r="S48" i="1"/>
  <c r="AL48" i="1" s="1"/>
  <c r="S49" i="1"/>
  <c r="AL49" i="1" s="1"/>
  <c r="S50" i="1"/>
  <c r="AL50" i="1" s="1"/>
  <c r="S51" i="1"/>
  <c r="AL51" i="1" s="1"/>
  <c r="S52" i="1"/>
  <c r="AL52" i="1" s="1"/>
  <c r="S53" i="1"/>
  <c r="AL53" i="1" s="1"/>
  <c r="S54" i="1"/>
  <c r="AL54" i="1" s="1"/>
  <c r="S55" i="1"/>
  <c r="AL55" i="1" s="1"/>
  <c r="S41" i="1"/>
  <c r="AL41" i="1" s="1"/>
  <c r="S42" i="1"/>
  <c r="AL42" i="1" s="1"/>
  <c r="S43" i="1"/>
  <c r="AL43" i="1" s="1"/>
  <c r="S44" i="1"/>
  <c r="AL44" i="1" s="1"/>
  <c r="S45" i="1"/>
  <c r="AL45" i="1" s="1"/>
  <c r="S46" i="1"/>
  <c r="AL46" i="1" s="1"/>
  <c r="S47" i="1"/>
  <c r="AL47" i="1" s="1"/>
  <c r="S40" i="1"/>
  <c r="AJ106" i="1" l="1"/>
  <c r="S103" i="1"/>
  <c r="AL103" i="1"/>
  <c r="AL40" i="1"/>
  <c r="S102" i="1"/>
  <c r="AL102" i="1"/>
  <c r="S100" i="1"/>
  <c r="AL100" i="1"/>
  <c r="AL98" i="1"/>
  <c r="S98" i="1"/>
  <c r="AQ89" i="1"/>
  <c r="C106" i="1"/>
  <c r="S101" i="1"/>
  <c r="AL101" i="1"/>
  <c r="S99" i="1"/>
  <c r="AL99" i="1"/>
  <c r="S97" i="1"/>
  <c r="AL97" i="1"/>
  <c r="L87" i="1"/>
  <c r="H87" i="1"/>
  <c r="Q87" i="1"/>
  <c r="O87" i="1"/>
  <c r="M87" i="1"/>
  <c r="K87" i="1"/>
  <c r="I87" i="1"/>
  <c r="G87" i="1"/>
  <c r="E87" i="1"/>
  <c r="P87" i="1"/>
  <c r="N87" i="1"/>
  <c r="J87" i="1"/>
  <c r="F87" i="1"/>
  <c r="Q106" i="1"/>
  <c r="AN103" i="1" s="1"/>
  <c r="O106" i="1"/>
  <c r="AN101" i="1" s="1"/>
  <c r="M106" i="1"/>
  <c r="AN99" i="1" s="1"/>
  <c r="K106" i="1"/>
  <c r="AN97" i="1" s="1"/>
  <c r="I106" i="1"/>
  <c r="AN95" i="1" s="1"/>
  <c r="G106" i="1"/>
  <c r="AN93" i="1" s="1"/>
  <c r="E106" i="1"/>
  <c r="AN91" i="1" s="1"/>
  <c r="P106" i="1"/>
  <c r="AN102" i="1" s="1"/>
  <c r="N106" i="1"/>
  <c r="AN100" i="1" s="1"/>
  <c r="L106" i="1"/>
  <c r="AN98" i="1" s="1"/>
  <c r="J106" i="1"/>
  <c r="AN96" i="1" s="1"/>
  <c r="H106" i="1"/>
  <c r="AN94" i="1" s="1"/>
  <c r="F106" i="1"/>
  <c r="AN92" i="1" s="1"/>
  <c r="D106" i="1"/>
  <c r="AN90" i="1" s="1"/>
  <c r="D87" i="1" l="1"/>
  <c r="S62" i="1"/>
  <c r="S63" i="1"/>
  <c r="S64" i="1"/>
  <c r="S65" i="1"/>
  <c r="S66" i="1"/>
  <c r="S67" i="1"/>
  <c r="S68" i="1"/>
  <c r="S76" i="1"/>
  <c r="S77" i="1"/>
  <c r="AL77" i="1" s="1"/>
  <c r="S61" i="1"/>
  <c r="C80" i="1"/>
  <c r="C58" i="1"/>
  <c r="J15" i="1" s="1"/>
  <c r="C57" i="1"/>
  <c r="T253" i="1" l="1"/>
  <c r="W262" i="1"/>
  <c r="C59" i="1"/>
  <c r="AL61" i="1"/>
  <c r="S81" i="1"/>
  <c r="AL76" i="1"/>
  <c r="AL104" i="1" s="1"/>
  <c r="S104" i="1"/>
  <c r="AL67" i="1"/>
  <c r="AL95" i="1" s="1"/>
  <c r="S95" i="1"/>
  <c r="AL65" i="1"/>
  <c r="AL93" i="1" s="1"/>
  <c r="S93" i="1"/>
  <c r="AL63" i="1"/>
  <c r="AL91" i="1" s="1"/>
  <c r="S91" i="1"/>
  <c r="AL68" i="1"/>
  <c r="AL96" i="1" s="1"/>
  <c r="S96" i="1"/>
  <c r="AL66" i="1"/>
  <c r="AL94" i="1" s="1"/>
  <c r="S94" i="1"/>
  <c r="AL64" i="1"/>
  <c r="AL92" i="1" s="1"/>
  <c r="S92" i="1"/>
  <c r="AL62" i="1"/>
  <c r="AL90" i="1" s="1"/>
  <c r="S90" i="1"/>
  <c r="C84" i="1"/>
  <c r="S89" i="1"/>
  <c r="U152" i="1"/>
  <c r="U151" i="1"/>
  <c r="T151" i="1"/>
  <c r="U150" i="1"/>
  <c r="S150" i="1"/>
  <c r="T150" i="1"/>
  <c r="U132" i="1"/>
  <c r="U133" i="1"/>
  <c r="U131" i="1"/>
  <c r="AL81" i="1" l="1"/>
  <c r="AL89" i="1"/>
  <c r="AJ78" i="1"/>
  <c r="AJ79" i="1"/>
  <c r="AL78" i="1"/>
  <c r="AL79" i="1"/>
  <c r="C87" i="1"/>
  <c r="U197" i="1"/>
  <c r="U187" i="1"/>
  <c r="C223" i="1"/>
  <c r="T220" i="1" s="1"/>
  <c r="C212" i="1"/>
  <c r="T209" i="1" s="1"/>
  <c r="S138" i="1"/>
  <c r="C190" i="1"/>
  <c r="T187" i="1" s="1"/>
  <c r="C211" i="1"/>
  <c r="C199" i="1"/>
  <c r="C189" i="1"/>
  <c r="Z170" i="1"/>
  <c r="K7" i="1"/>
  <c r="K8" i="1"/>
  <c r="C163" i="1" s="1"/>
  <c r="C167" i="1"/>
  <c r="C198" i="1"/>
  <c r="C210" i="1"/>
  <c r="C188" i="1"/>
  <c r="V170" i="1" l="1"/>
  <c r="Z120" i="1"/>
  <c r="C179" i="1"/>
  <c r="C180" i="1" s="1"/>
  <c r="C181" i="1" s="1"/>
  <c r="C164" i="1"/>
  <c r="C165" i="1" s="1"/>
  <c r="C172" i="1"/>
  <c r="C174" i="1" s="1"/>
  <c r="T189" i="1"/>
  <c r="S187" i="1"/>
  <c r="S188" i="1" s="1"/>
  <c r="T211" i="1"/>
  <c r="S209" i="1"/>
  <c r="S210" i="1" s="1"/>
  <c r="T188" i="1"/>
  <c r="T210" i="1"/>
  <c r="S197" i="1"/>
  <c r="S198" i="1" s="1"/>
  <c r="C140" i="1"/>
  <c r="C139" i="1"/>
  <c r="S139" i="1" s="1"/>
  <c r="T138" i="1"/>
  <c r="C200" i="1"/>
  <c r="T197" i="1" s="1"/>
  <c r="T198" i="1" s="1"/>
  <c r="U138" i="1"/>
  <c r="C142" i="1" l="1"/>
  <c r="U140" i="1"/>
  <c r="U139" i="1"/>
  <c r="Y172" i="1"/>
  <c r="Y174" i="1" s="1"/>
  <c r="T139" i="1"/>
  <c r="T140" i="1"/>
  <c r="C141" i="1"/>
  <c r="U141" i="1" s="1"/>
  <c r="C175" i="1"/>
  <c r="S179" i="1" s="1"/>
  <c r="T179" i="1" s="1"/>
  <c r="U172" i="1"/>
  <c r="U174" i="1" s="1"/>
  <c r="T199" i="1"/>
  <c r="U175" i="1" l="1"/>
  <c r="S180" i="1" s="1"/>
  <c r="T180" i="1" s="1"/>
  <c r="Y175" i="1"/>
  <c r="S181" i="1" s="1"/>
  <c r="T181" i="1" s="1"/>
  <c r="Y122" i="1"/>
  <c r="Y124" i="1" s="1"/>
  <c r="Y125" i="1" s="1"/>
  <c r="S78" i="1" l="1"/>
  <c r="S79" i="1"/>
  <c r="U122" i="1" l="1"/>
  <c r="R267" i="1"/>
  <c r="C273" i="1" s="1"/>
  <c r="E273" i="1" s="1"/>
  <c r="R106" i="1"/>
  <c r="S56" i="1"/>
  <c r="AL56" i="1" s="1"/>
  <c r="AL60" i="1" s="1"/>
  <c r="AN104" i="1" l="1"/>
  <c r="S105" i="1"/>
  <c r="S106" i="1" s="1"/>
  <c r="J10" i="1" s="1"/>
  <c r="S83" i="1"/>
  <c r="C270" i="1"/>
  <c r="C269" i="1"/>
  <c r="J20" i="1"/>
  <c r="J18" i="1"/>
  <c r="R87" i="1"/>
  <c r="C272" i="1"/>
  <c r="E272" i="1" s="1"/>
  <c r="S57" i="1"/>
  <c r="S60" i="1"/>
  <c r="S85" i="1" s="1"/>
  <c r="S58" i="1"/>
  <c r="D270" i="1" l="1"/>
  <c r="AL105" i="1"/>
  <c r="J12" i="1"/>
  <c r="D269" i="1"/>
  <c r="T106" i="1"/>
  <c r="J16" i="1" s="1"/>
  <c r="J11" i="1"/>
  <c r="AJ57" i="1"/>
  <c r="AJ60" i="1"/>
  <c r="AJ83" i="1"/>
  <c r="AJ58" i="1"/>
  <c r="J14" i="1" s="1"/>
  <c r="C122" i="1"/>
  <c r="C124" i="1" s="1"/>
  <c r="C125" i="1" s="1"/>
  <c r="S84" i="1"/>
  <c r="AL57" i="1"/>
  <c r="AL58" i="1"/>
  <c r="J9" i="1" s="1"/>
  <c r="J21" i="1"/>
  <c r="AL83" i="1"/>
  <c r="AJ84" i="1" l="1"/>
  <c r="J7" i="1" s="1"/>
  <c r="AJ85" i="1"/>
  <c r="J17" i="1"/>
  <c r="AN89" i="1"/>
  <c r="AN105" i="1" s="1"/>
  <c r="AL85" i="1"/>
  <c r="AL84" i="1"/>
  <c r="U255" i="1"/>
  <c r="C222" i="1"/>
  <c r="T222" i="1" s="1"/>
  <c r="V120" i="1"/>
  <c r="U124" i="1" s="1"/>
  <c r="U125" i="1" s="1"/>
  <c r="S220" i="1" l="1"/>
  <c r="U253" i="1"/>
  <c r="C221" i="1"/>
  <c r="S221" i="1" s="1"/>
  <c r="J19" i="1"/>
  <c r="T84" i="1"/>
  <c r="J8" i="1" s="1"/>
  <c r="AD170" i="1"/>
  <c r="AC172" i="1" l="1"/>
  <c r="AC174" i="1" s="1"/>
  <c r="AC175" i="1" s="1"/>
  <c r="S182" i="1" s="1"/>
  <c r="T182" i="1" s="1"/>
  <c r="J22" i="1"/>
  <c r="L7" i="1" s="1"/>
  <c r="T221" i="1"/>
  <c r="T87" i="1"/>
  <c r="J13" i="1" s="1"/>
  <c r="L20" i="1" l="1"/>
  <c r="M20" i="1" s="1"/>
  <c r="L15" i="1"/>
  <c r="M15" i="1" s="1"/>
  <c r="L12" i="1"/>
  <c r="M12" i="1" s="1"/>
  <c r="S167" i="1" s="1"/>
  <c r="L9" i="1"/>
  <c r="M9" i="1" s="1"/>
  <c r="L14" i="1"/>
  <c r="M14" i="1" s="1"/>
  <c r="L10" i="1"/>
  <c r="M10" i="1" s="1"/>
  <c r="L17" i="1"/>
  <c r="M17" i="1" s="1"/>
  <c r="M7" i="1"/>
  <c r="L19" i="1"/>
  <c r="M19" i="1" s="1"/>
  <c r="L13" i="1"/>
  <c r="M13" i="1" s="1"/>
  <c r="L16" i="1"/>
  <c r="M16" i="1" s="1"/>
  <c r="L8" i="1"/>
  <c r="L11" i="1"/>
  <c r="M11" i="1" s="1"/>
  <c r="M8" i="1"/>
  <c r="L22" i="1"/>
  <c r="M22" i="1" s="1"/>
  <c r="L21" i="1"/>
  <c r="M21" i="1" s="1"/>
  <c r="L18" i="1"/>
  <c r="M18" i="1" s="1"/>
  <c r="N7" i="1" l="1"/>
  <c r="N15" i="1"/>
  <c r="N19" i="1"/>
  <c r="N9" i="1"/>
  <c r="N8" i="1"/>
  <c r="N14" i="1"/>
  <c r="N13" i="1"/>
</calcChain>
</file>

<file path=xl/comments1.xml><?xml version="1.0" encoding="utf-8"?>
<comments xmlns="http://schemas.openxmlformats.org/spreadsheetml/2006/main">
  <authors>
    <author>Alejandro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>Alejandro:</t>
        </r>
        <r>
          <rPr>
            <sz val="9"/>
            <color indexed="81"/>
            <rFont val="Tahoma"/>
            <family val="2"/>
          </rPr>
          <t xml:space="preserve">
Siempre corresponde con grupos independientes</t>
        </r>
      </text>
    </comment>
    <comment ref="I7" authorId="0" shapeId="0">
      <text>
        <r>
          <rPr>
            <b/>
            <sz val="9"/>
            <color indexed="81"/>
            <rFont val="Tahoma"/>
            <family val="2"/>
          </rPr>
          <t>Alejandro:</t>
        </r>
        <r>
          <rPr>
            <sz val="9"/>
            <color indexed="81"/>
            <rFont val="Tahoma"/>
            <family val="2"/>
          </rPr>
          <t xml:space="preserve">
Siempre corresponde con grupos independientes</t>
        </r>
      </text>
    </comment>
  </commentList>
</comments>
</file>

<file path=xl/sharedStrings.xml><?xml version="1.0" encoding="utf-8"?>
<sst xmlns="http://schemas.openxmlformats.org/spreadsheetml/2006/main" count="672" uniqueCount="332">
  <si>
    <t>a1</t>
  </si>
  <si>
    <t>b1</t>
  </si>
  <si>
    <t>a2</t>
  </si>
  <si>
    <t>b2</t>
  </si>
  <si>
    <t>A</t>
  </si>
  <si>
    <t>B</t>
  </si>
  <si>
    <t>s</t>
  </si>
  <si>
    <t>AB</t>
  </si>
  <si>
    <t>ABS</t>
  </si>
  <si>
    <t>T</t>
  </si>
  <si>
    <t>SC</t>
  </si>
  <si>
    <t>CM</t>
  </si>
  <si>
    <t>F</t>
  </si>
  <si>
    <t>gl</t>
  </si>
  <si>
    <t>w2</t>
  </si>
  <si>
    <t>a3</t>
  </si>
  <si>
    <t>A-T</t>
  </si>
  <si>
    <t>B-T</t>
  </si>
  <si>
    <t>Ss</t>
  </si>
  <si>
    <t>Ex^2</t>
  </si>
  <si>
    <t>#b</t>
  </si>
  <si>
    <t>FUENTE</t>
  </si>
  <si>
    <t>(a-1)(b-1)</t>
  </si>
  <si>
    <t>b3</t>
  </si>
  <si>
    <t>AS</t>
  </si>
  <si>
    <t>BS</t>
  </si>
  <si>
    <t>S</t>
  </si>
  <si>
    <t>(a-1)</t>
  </si>
  <si>
    <t>(b-1)</t>
  </si>
  <si>
    <t>(s-1)</t>
  </si>
  <si>
    <t>(a-1)(s-1)</t>
  </si>
  <si>
    <t>(b-1)(s-1)</t>
  </si>
  <si>
    <t>(a-1)(b-1)(s-1)</t>
  </si>
  <si>
    <t>AB-B-A+T</t>
  </si>
  <si>
    <t>S-T</t>
  </si>
  <si>
    <t>AS-A-S+T</t>
  </si>
  <si>
    <t>BS-B-S+T</t>
  </si>
  <si>
    <t>SCA/glA</t>
  </si>
  <si>
    <t>SCB/glB</t>
  </si>
  <si>
    <t>SCAB/glAB</t>
  </si>
  <si>
    <t>SCS/glS</t>
  </si>
  <si>
    <t>SCAS/glAS</t>
  </si>
  <si>
    <t>SCBS/glBS</t>
  </si>
  <si>
    <t>SCABS/glABS</t>
  </si>
  <si>
    <t>SCT/glT</t>
  </si>
  <si>
    <t>CMA/CMAS</t>
  </si>
  <si>
    <t>CMB/CMBS</t>
  </si>
  <si>
    <t>CMAB/CMABS</t>
  </si>
  <si>
    <t>a4</t>
  </si>
  <si>
    <t>Ex</t>
  </si>
  <si>
    <t>#a</t>
  </si>
  <si>
    <t>ES^2</t>
  </si>
  <si>
    <t>ANALISIS DE EFECTOS SIMPLES --ANALISIS DE UNA ITERACCION DOBLE SIGNIFICATIVA</t>
  </si>
  <si>
    <t>A en B</t>
  </si>
  <si>
    <t>Fuente</t>
  </si>
  <si>
    <t>A en b1</t>
  </si>
  <si>
    <t>A en b2</t>
  </si>
  <si>
    <t>A en b3</t>
  </si>
  <si>
    <t>a-1</t>
  </si>
  <si>
    <t>Scab1/glA</t>
  </si>
  <si>
    <t>Scab2/glA</t>
  </si>
  <si>
    <t>Scab3/glA</t>
  </si>
  <si>
    <t>CMab1/CMAS</t>
  </si>
  <si>
    <t>CMab2/CMAS</t>
  </si>
  <si>
    <t>CMab3/CMAS</t>
  </si>
  <si>
    <t>EA^2/(bs)</t>
  </si>
  <si>
    <t>CM a en b</t>
  </si>
  <si>
    <t>T en b2</t>
  </si>
  <si>
    <t>SC a en b2</t>
  </si>
  <si>
    <t>CM a en b2</t>
  </si>
  <si>
    <t>CM Aen b2</t>
  </si>
  <si>
    <t>T en b3</t>
  </si>
  <si>
    <t>SC a en b3</t>
  </si>
  <si>
    <t>CM Aen b3</t>
  </si>
  <si>
    <t>35.46*</t>
  </si>
  <si>
    <t>Post hoc de tukey</t>
  </si>
  <si>
    <t>-</t>
  </si>
  <si>
    <t>qT</t>
  </si>
  <si>
    <t>*</t>
  </si>
  <si>
    <t>114.99*</t>
  </si>
  <si>
    <t>B EN A</t>
  </si>
  <si>
    <t>B en a1</t>
  </si>
  <si>
    <t>B en a2</t>
  </si>
  <si>
    <t>B en a3</t>
  </si>
  <si>
    <t>B en a4</t>
  </si>
  <si>
    <t>A en b4</t>
  </si>
  <si>
    <t>Scba1/glB</t>
  </si>
  <si>
    <t>Scba2/glB</t>
  </si>
  <si>
    <t>Scba3/glB</t>
  </si>
  <si>
    <t>Scba4/glB</t>
  </si>
  <si>
    <t>CMba1/CMAS</t>
  </si>
  <si>
    <t>CMba2/CMAS</t>
  </si>
  <si>
    <t>CMba3/CMAS</t>
  </si>
  <si>
    <t>CMba4/CMAS</t>
  </si>
  <si>
    <t>Ftab</t>
  </si>
  <si>
    <t>(2,4)</t>
  </si>
  <si>
    <t>EB^2/(As)</t>
  </si>
  <si>
    <t>T en b1</t>
  </si>
  <si>
    <t>SC a en b1</t>
  </si>
  <si>
    <t>CM Aen b1</t>
  </si>
  <si>
    <t>T en a1</t>
  </si>
  <si>
    <t>CM ben a1</t>
  </si>
  <si>
    <t>SC  ben a1</t>
  </si>
  <si>
    <t>SC  en b</t>
  </si>
  <si>
    <t>T en a2</t>
  </si>
  <si>
    <t>CM ben a2</t>
  </si>
  <si>
    <t>SC  ben a2</t>
  </si>
  <si>
    <t>SC  ben a3</t>
  </si>
  <si>
    <t>CM ben a3</t>
  </si>
  <si>
    <t>T en a3</t>
  </si>
  <si>
    <t>La F tabular q uso es la de la interaccion?</t>
  </si>
  <si>
    <t>EAiSi^2</t>
  </si>
  <si>
    <t>0-1</t>
  </si>
  <si>
    <t>1-2</t>
  </si>
  <si>
    <t>2-3</t>
  </si>
  <si>
    <t>3-4</t>
  </si>
  <si>
    <t>4-5</t>
  </si>
  <si>
    <t>5-10</t>
  </si>
  <si>
    <t>10-15</t>
  </si>
  <si>
    <t>15-20</t>
  </si>
  <si>
    <t>20-25</t>
  </si>
  <si>
    <t>25-30</t>
  </si>
  <si>
    <t>30-35</t>
  </si>
  <si>
    <t>35-40</t>
  </si>
  <si>
    <t>40-45</t>
  </si>
  <si>
    <t>45-50</t>
  </si>
  <si>
    <t>50-55</t>
  </si>
  <si>
    <t>55-60</t>
  </si>
  <si>
    <t>DIFF</t>
  </si>
  <si>
    <t>&lt;0</t>
  </si>
  <si>
    <t>&gt;0</t>
  </si>
  <si>
    <t>MAX</t>
  </si>
  <si>
    <t>MIN</t>
  </si>
  <si>
    <t>N</t>
  </si>
  <si>
    <t>g</t>
  </si>
  <si>
    <t>umin@40-80</t>
  </si>
  <si>
    <t>C</t>
  </si>
  <si>
    <t>CS</t>
  </si>
  <si>
    <t>AC</t>
  </si>
  <si>
    <t>BC</t>
  </si>
  <si>
    <t>ABCS</t>
  </si>
  <si>
    <t>ACS</t>
  </si>
  <si>
    <t>BCS</t>
  </si>
  <si>
    <t>ABC</t>
  </si>
  <si>
    <t>EC^2/abs</t>
  </si>
  <si>
    <t>EA^2/bcs</t>
  </si>
  <si>
    <t>EB^2/acs</t>
  </si>
  <si>
    <t>(c-1)</t>
  </si>
  <si>
    <t>(c-1)(s-1)</t>
  </si>
  <si>
    <t>(a-1)(c-1)</t>
  </si>
  <si>
    <t>(b-1)(c-1)</t>
  </si>
  <si>
    <t>(a-1)(c-1)(s-1)</t>
  </si>
  <si>
    <t>(b-1)(c-1)(s-1)</t>
  </si>
  <si>
    <t>(a-1)(b-1)(c-1)</t>
  </si>
  <si>
    <t>(a-1)(b-1)(c-1)(s-1)</t>
  </si>
  <si>
    <t>abcs-1</t>
  </si>
  <si>
    <t>EAS^2/bc</t>
  </si>
  <si>
    <t>EBS^2/ac</t>
  </si>
  <si>
    <t>ECS^2/ab</t>
  </si>
  <si>
    <t>EAB^2/cs</t>
  </si>
  <si>
    <t>EAC^2/bs</t>
  </si>
  <si>
    <t>EBC^2/as</t>
  </si>
  <si>
    <t>EABS^2/c</t>
  </si>
  <si>
    <t>EACS^2/b</t>
  </si>
  <si>
    <t>EBCS^2/a</t>
  </si>
  <si>
    <t>EABC^2/s</t>
  </si>
  <si>
    <t>EABCS^2</t>
  </si>
  <si>
    <t>Es^2/abc</t>
  </si>
  <si>
    <t>E(T)^2/abcs</t>
  </si>
  <si>
    <t>CS-C-S+T</t>
  </si>
  <si>
    <t>AC-C-A+T</t>
  </si>
  <si>
    <t>BC-B-C+T</t>
  </si>
  <si>
    <t>ABS-AB-AS-BS+A+B+S-T</t>
  </si>
  <si>
    <t>ACS-AC-AS-CS+A+C+S-T</t>
  </si>
  <si>
    <t>BCS-BC-BS-CS+B+C+S-T</t>
  </si>
  <si>
    <t>ABC-BC-AB-AC+A+B+C-T</t>
  </si>
  <si>
    <t>ABCS-ABC-ABS-BCS-ACS+AB+AC+AS+BC+BS+CS-A-B-C-S+T</t>
  </si>
  <si>
    <t>ABCS-T</t>
  </si>
  <si>
    <t>SCC/glC</t>
  </si>
  <si>
    <t>SCCS/glCS</t>
  </si>
  <si>
    <t>SCAC/glAC</t>
  </si>
  <si>
    <t>SCBC/glBC</t>
  </si>
  <si>
    <t>SCACS/glACS</t>
  </si>
  <si>
    <t>SCBCS/glBCS</t>
  </si>
  <si>
    <t>SCABC/glABC</t>
  </si>
  <si>
    <t>SCABCS/glABCS</t>
  </si>
  <si>
    <t>CMC/CMCS</t>
  </si>
  <si>
    <t>CMAC/CMACS</t>
  </si>
  <si>
    <t>CMBC/CMBCS</t>
  </si>
  <si>
    <t>CMABC/CMABCS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</si>
  <si>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</si>
  <si>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</si>
  <si>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</si>
  <si>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</si>
  <si>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</si>
  <si>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</si>
  <si>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</si>
  <si>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</si>
  <si>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</si>
  <si>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</si>
  <si>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</si>
  <si>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</si>
  <si>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</si>
  <si>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</si>
  <si>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</si>
  <si>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</si>
  <si>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Pretest (A1)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</si>
  <si>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</si>
  <si>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</si>
  <si>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</si>
  <si>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</si>
  <si>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</si>
  <si>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</si>
  <si>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</si>
  <si>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</si>
  <si>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</si>
  <si>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</si>
  <si>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</si>
  <si>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</si>
  <si>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</si>
  <si>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</si>
  <si>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</si>
  <si>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</si>
  <si>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</si>
  <si>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Ss Tot</t>
  </si>
  <si>
    <t>E(BiCiSi)^2</t>
  </si>
  <si>
    <t>#c</t>
  </si>
  <si>
    <t>(BiSi)</t>
  </si>
  <si>
    <t>(AiBiSi)</t>
  </si>
  <si>
    <t>(BiC1Si)</t>
  </si>
  <si>
    <t>(BiC2Si)</t>
  </si>
  <si>
    <t>(Ex)^2</t>
  </si>
  <si>
    <t>C-T</t>
  </si>
  <si>
    <t>Anova de 4 vias con medidas repetidas en 2 factores (AXBXS)</t>
  </si>
  <si>
    <t>A1-C1</t>
  </si>
  <si>
    <t>A2-C1</t>
  </si>
  <si>
    <t>A1-C2</t>
  </si>
  <si>
    <t>A2-C2</t>
  </si>
  <si>
    <t>A1-B1</t>
  </si>
  <si>
    <t>A1-B2</t>
  </si>
  <si>
    <t>A2-B1</t>
  </si>
  <si>
    <t>A2-B2</t>
  </si>
  <si>
    <t>A1-B3</t>
  </si>
  <si>
    <t>A1-B4</t>
  </si>
  <si>
    <t>A1-B5</t>
  </si>
  <si>
    <t>A1-B6</t>
  </si>
  <si>
    <t>A1-B7</t>
  </si>
  <si>
    <t>A1-B8</t>
  </si>
  <si>
    <t>A1-B9</t>
  </si>
  <si>
    <t>A1-B10</t>
  </si>
  <si>
    <t>A1-B11</t>
  </si>
  <si>
    <t>A1-B12</t>
  </si>
  <si>
    <t>A1-B13</t>
  </si>
  <si>
    <t>A1-B14</t>
  </si>
  <si>
    <t>A1-B15</t>
  </si>
  <si>
    <t>A1-B16</t>
  </si>
  <si>
    <t>A2-B3</t>
  </si>
  <si>
    <t>A2-B4</t>
  </si>
  <si>
    <t>A2-B5</t>
  </si>
  <si>
    <t>A2-B6</t>
  </si>
  <si>
    <t>A2-B7</t>
  </si>
  <si>
    <t>A2-B8</t>
  </si>
  <si>
    <t>A2-B9</t>
  </si>
  <si>
    <t>A2-B10</t>
  </si>
  <si>
    <t>A2-B11</t>
  </si>
  <si>
    <t>A2-B12</t>
  </si>
  <si>
    <t>A2-B13</t>
  </si>
  <si>
    <t>A2-B14</t>
  </si>
  <si>
    <t>A2-B15</t>
  </si>
  <si>
    <t>A2-B16</t>
  </si>
  <si>
    <t>C1-B1</t>
  </si>
  <si>
    <t>C1-B2</t>
  </si>
  <si>
    <t>C1-B3</t>
  </si>
  <si>
    <t>C1-B4</t>
  </si>
  <si>
    <t>C1-B5</t>
  </si>
  <si>
    <t>C1-B6</t>
  </si>
  <si>
    <t>C1-B7</t>
  </si>
  <si>
    <t>C1-B8</t>
  </si>
  <si>
    <t>C1-B9</t>
  </si>
  <si>
    <t>C1-B10</t>
  </si>
  <si>
    <t>C1-B11</t>
  </si>
  <si>
    <t>C1-B12</t>
  </si>
  <si>
    <t>C1-B13</t>
  </si>
  <si>
    <t>C1-B14</t>
  </si>
  <si>
    <t>C1-B15</t>
  </si>
  <si>
    <t>C1-B16</t>
  </si>
  <si>
    <t>C2-B1</t>
  </si>
  <si>
    <t>C2-B2</t>
  </si>
  <si>
    <t>C2-B3</t>
  </si>
  <si>
    <t>C2-B4</t>
  </si>
  <si>
    <t>C2-B5</t>
  </si>
  <si>
    <t>C2-B6</t>
  </si>
  <si>
    <t>C2-B7</t>
  </si>
  <si>
    <t>C2-B8</t>
  </si>
  <si>
    <t>C2-B9</t>
  </si>
  <si>
    <t>C2-B10</t>
  </si>
  <si>
    <t>C2-B11</t>
  </si>
  <si>
    <t>C2-B12</t>
  </si>
  <si>
    <t>C2-B13</t>
  </si>
  <si>
    <t>C2-B14</t>
  </si>
  <si>
    <t>C2-B15</t>
  </si>
  <si>
    <t>C2-B16</t>
  </si>
  <si>
    <t>(BiC1Si)^2</t>
  </si>
  <si>
    <t>AVERAGE</t>
  </si>
  <si>
    <t>A(1,16)</t>
  </si>
  <si>
    <t>B(15,240)</t>
  </si>
  <si>
    <t>C(1,16)</t>
  </si>
  <si>
    <t>AB(15,240)</t>
  </si>
  <si>
    <t>AC(1,16)</t>
  </si>
  <si>
    <t>BC(15,240)</t>
  </si>
  <si>
    <t>ABC(15,240)</t>
  </si>
  <si>
    <t>A1</t>
  </si>
  <si>
    <t>A2</t>
  </si>
  <si>
    <t>C1</t>
  </si>
  <si>
    <t>C2</t>
  </si>
  <si>
    <t>DIFF A1-A2 en C1</t>
  </si>
  <si>
    <t>DIFF A1-A2 en C2</t>
  </si>
  <si>
    <t>DIFF C1-C2 en A1</t>
  </si>
  <si>
    <t>DIFF C1-C2 en A2</t>
  </si>
  <si>
    <t>Post-test (A2)</t>
  </si>
  <si>
    <t>DF</t>
  </si>
  <si>
    <t>p</t>
  </si>
  <si>
    <t>SOURCE</t>
  </si>
  <si>
    <t>3 WAY ANOVA</t>
  </si>
  <si>
    <t>EXPERIMENTAL DATA COLORED GREEN</t>
  </si>
  <si>
    <t>C1 (treatment)</t>
  </si>
  <si>
    <t>C2 (no-treatment)</t>
  </si>
  <si>
    <t>AVERAGE SUM</t>
  </si>
  <si>
    <t>Sum EX</t>
  </si>
  <si>
    <t>Sum Ex^2</t>
  </si>
  <si>
    <t>(SUM_EX)^2</t>
  </si>
  <si>
    <t>Ftable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</si>
</sst>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36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GreekC"/>
    </font>
    <font>
      <b/>
      <sz val="22"/>
      <color theme="1"/>
      <name val="Calibri"/>
      <family val="2"/>
      <scheme val="minor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6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2" borderId="0" xfId="0" applyFill="1"/>
    <xf numFmtId="0" fontId="0" fillId="0" borderId="0" xfId="0" applyAlignment="1">
      <alignment horizontal="center" vertical="center" wrapText="1"/>
    </xf>
    <xf numFmtId="0" fontId="0" fillId="0" borderId="1" xfId="0" applyBorder="1"/>
    <xf numFmtId="0" fontId="0" fillId="0" borderId="0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0" fontId="0" fillId="0" borderId="0" xfId="0" applyNumberFormat="1" applyBorder="1"/>
    <xf numFmtId="0" fontId="0" fillId="0" borderId="1" xfId="0" applyFill="1" applyBorder="1" applyAlignment="1">
      <alignment horizontal="center"/>
    </xf>
    <xf numFmtId="0" fontId="0" fillId="2" borderId="0" xfId="0" applyFill="1" applyBorder="1"/>
    <xf numFmtId="0" fontId="0" fillId="3" borderId="0" xfId="0" applyFill="1"/>
    <xf numFmtId="0" fontId="1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Fill="1"/>
    <xf numFmtId="0" fontId="0" fillId="0" borderId="3" xfId="0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Border="1"/>
    <xf numFmtId="0" fontId="5" fillId="0" borderId="1" xfId="1" applyBorder="1" applyAlignment="1" applyProtection="1">
      <alignment horizontal="center"/>
    </xf>
    <xf numFmtId="0" fontId="1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1" xfId="0" applyFont="1" applyFill="1" applyBorder="1" applyAlignment="1"/>
    <xf numFmtId="2" fontId="0" fillId="2" borderId="1" xfId="0" applyNumberFormat="1" applyFill="1" applyBorder="1" applyAlignment="1">
      <alignment horizontal="center" vertical="center"/>
    </xf>
    <xf numFmtId="2" fontId="0" fillId="0" borderId="0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2" fontId="0" fillId="0" borderId="1" xfId="0" applyNumberFormat="1" applyBorder="1"/>
    <xf numFmtId="2" fontId="1" fillId="2" borderId="1" xfId="0" applyNumberFormat="1" applyFont="1" applyFill="1" applyBorder="1" applyAlignment="1">
      <alignment horizontal="center"/>
    </xf>
    <xf numFmtId="2" fontId="0" fillId="0" borderId="0" xfId="0" applyNumberFormat="1" applyFill="1"/>
    <xf numFmtId="0" fontId="1" fillId="0" borderId="0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5" fillId="0" borderId="0" xfId="1" applyFill="1" applyBorder="1" applyAlignment="1" applyProtection="1">
      <alignment horizontal="center"/>
    </xf>
    <xf numFmtId="0" fontId="1" fillId="2" borderId="0" xfId="0" applyFont="1" applyFill="1" applyAlignment="1">
      <alignment horizontal="center"/>
    </xf>
    <xf numFmtId="0" fontId="9" fillId="4" borderId="0" xfId="0" applyFont="1" applyFill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treatment (C1)</c:v>
          </c:tx>
          <c:spPr>
            <a:ln>
              <a:solidFill>
                <a:schemeClr val="tx1"/>
              </a:solidFill>
            </a:ln>
          </c:spPr>
          <c:marker>
            <c:symbol val="square"/>
            <c:size val="7"/>
            <c:spPr>
              <a:solidFill>
                <a:schemeClr val="tx1">
                  <a:lumMod val="65000"/>
                  <a:lumOff val="35000"/>
                </a:schemeClr>
              </a:solidFill>
            </c:spPr>
          </c:marker>
          <c:trendline>
            <c:spPr>
              <a:ln cap="sq">
                <a:solidFill>
                  <a:srgbClr val="C00000"/>
                </a:solidFill>
                <a:round/>
              </a:ln>
            </c:spPr>
            <c:trendlineType val="linear"/>
            <c:dispRSqr val="0"/>
            <c:dispEq val="0"/>
          </c:trendline>
          <c:cat>
            <c:strRef>
              <c:f>('ANOVA CALC'!$C$37,'ANOVA CALC'!$T$37)</c:f>
              <c:strCache>
                <c:ptCount val="2"/>
                <c:pt idx="0">
                  <c:v>Pretest (A1)</c:v>
                </c:pt>
                <c:pt idx="1">
                  <c:v>Post-test (A2)</c:v>
                </c:pt>
              </c:strCache>
            </c:strRef>
          </c:cat>
          <c:val>
            <c:numRef>
              <c:f>('ANOVA CALC'!$T$253,'ANOVA CALC'!$U$253)</c:f>
              <c:numCache>
                <c:formatCode>General</c:formatCode>
                <c:ptCount val="2"/>
                <c:pt idx="0">
                  <c:v>640.22414918389256</c:v>
                </c:pt>
                <c:pt idx="1">
                  <c:v>640.92517769576602</c:v>
                </c:pt>
              </c:numCache>
            </c:numRef>
          </c:val>
          <c:smooth val="0"/>
        </c:ser>
        <c:ser>
          <c:idx val="1"/>
          <c:order val="1"/>
          <c:tx>
            <c:v>no treatment (C2)</c:v>
          </c:tx>
          <c:spPr>
            <a:ln>
              <a:solidFill>
                <a:prstClr val="black"/>
              </a:solidFill>
            </a:ln>
          </c:spPr>
          <c:marker>
            <c:symbol val="triang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prstClr val="black"/>
                </a:solidFill>
              </a:ln>
            </c:spPr>
          </c:marker>
          <c:trendline>
            <c:spPr>
              <a:ln>
                <a:solidFill>
                  <a:prstClr val="black"/>
                </a:solidFill>
              </a:ln>
            </c:spPr>
            <c:trendlineType val="linear"/>
            <c:dispRSqr val="0"/>
            <c:dispEq val="0"/>
          </c:trendline>
          <c:cat>
            <c:strRef>
              <c:f>('ANOVA CALC'!$C$37,'ANOVA CALC'!$T$37)</c:f>
              <c:strCache>
                <c:ptCount val="2"/>
                <c:pt idx="0">
                  <c:v>Pretest (A1)</c:v>
                </c:pt>
                <c:pt idx="1">
                  <c:v>Post-test (A2)</c:v>
                </c:pt>
              </c:strCache>
            </c:strRef>
          </c:cat>
          <c:val>
            <c:numRef>
              <c:f>('ANOVA CALC'!$T$255,'ANOVA CALC'!$U$255)</c:f>
              <c:numCache>
                <c:formatCode>General</c:formatCode>
                <c:ptCount val="2"/>
                <c:pt idx="0">
                  <c:v>640.2847689310147</c:v>
                </c:pt>
                <c:pt idx="1">
                  <c:v>640.62397137691119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693832"/>
        <c:axId val="263687168"/>
      </c:lineChart>
      <c:catAx>
        <c:axId val="2636938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687168"/>
        <c:crosses val="autoZero"/>
        <c:auto val="1"/>
        <c:lblAlgn val="ctr"/>
        <c:lblOffset val="100"/>
        <c:noMultiLvlLbl val="0"/>
      </c:catAx>
      <c:valAx>
        <c:axId val="263687168"/>
        <c:scaling>
          <c:orientation val="minMax"/>
          <c:max val="641"/>
          <c:min val="639.9"/>
        </c:scaling>
        <c:delete val="0"/>
        <c:axPos val="l"/>
        <c:majorGridlines/>
        <c:numFmt formatCode="#,##0.0" sourceLinked="0"/>
        <c:majorTickMark val="none"/>
        <c:minorTickMark val="none"/>
        <c:tickLblPos val="nextTo"/>
        <c:crossAx val="263693832"/>
        <c:crosses val="autoZero"/>
        <c:crossBetween val="between"/>
        <c:majorUnit val="0.1"/>
      </c:valAx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</c:legend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</a:t>
            </a:r>
          </a:p>
          <a:p>
            <a:pPr>
              <a:defRPr/>
            </a:pP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CALC'!$Q$297:$R$297</c:f>
              <c:strCache>
                <c:ptCount val="2"/>
                <c:pt idx="0">
                  <c:v>C1</c:v>
                </c:pt>
                <c:pt idx="1">
                  <c:v>C2</c:v>
                </c:pt>
              </c:strCache>
            </c:strRef>
          </c:cat>
          <c:val>
            <c:numRef>
              <c:f>'ANOVA CALC'!$Q$298:$R$298</c:f>
              <c:numCache>
                <c:formatCode>General</c:formatCode>
                <c:ptCount val="2"/>
                <c:pt idx="0">
                  <c:v>640.57466343983003</c:v>
                </c:pt>
                <c:pt idx="1">
                  <c:v>640.45437015396328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8185288"/>
        <c:axId val="338178232"/>
      </c:barChart>
      <c:catAx>
        <c:axId val="3381852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8178232"/>
        <c:crosses val="autoZero"/>
        <c:auto val="1"/>
        <c:lblAlgn val="ctr"/>
        <c:lblOffset val="100"/>
        <c:noMultiLvlLbl val="0"/>
      </c:catAx>
      <c:valAx>
        <c:axId val="3381782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8185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22" l="0.70000000000000062" r="0.70000000000000062" t="0.750000000000003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Interaction A-B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intervalos (B1 en A)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CALC'!$C$37,'ANOVA CALC'!$T$37)</c:f>
              <c:strCache>
                <c:ptCount val="2"/>
                <c:pt idx="0">
                  <c:v>Pretest (A1)</c:v>
                </c:pt>
                <c:pt idx="1">
                  <c:v>Post-test (A2)</c:v>
                </c:pt>
              </c:strCache>
            </c:strRef>
          </c:cat>
          <c:val>
            <c:numRef>
              <c:f>('ANOVA CALC'!$W$253,'ANOVA CALC'!$W$255)</c:f>
              <c:numCache>
                <c:formatCode>General</c:formatCode>
                <c:ptCount val="2"/>
                <c:pt idx="0">
                  <c:v>640.2959591777585</c:v>
                </c:pt>
                <c:pt idx="1">
                  <c:v>640.52306899382506</c:v>
                </c:pt>
              </c:numCache>
            </c:numRef>
          </c:val>
        </c:ser>
        <c:ser>
          <c:idx val="1"/>
          <c:order val="1"/>
          <c:tx>
            <c:v>intervalos (B2 en A)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CALC'!$C$37,'ANOVA CALC'!$T$37)</c:f>
              <c:strCache>
                <c:ptCount val="2"/>
                <c:pt idx="0">
                  <c:v>Pretest (A1)</c:v>
                </c:pt>
                <c:pt idx="1">
                  <c:v>Post-test (A2)</c:v>
                </c:pt>
              </c:strCache>
            </c:strRef>
          </c:cat>
          <c:val>
            <c:numRef>
              <c:f>('ANOVA CALC'!$X$253,'ANOVA CALC'!$X$255)</c:f>
              <c:numCache>
                <c:formatCode>General</c:formatCode>
                <c:ptCount val="2"/>
                <c:pt idx="0">
                  <c:v>640.28205303723325</c:v>
                </c:pt>
                <c:pt idx="1">
                  <c:v>640.62744261750061</c:v>
                </c:pt>
              </c:numCache>
            </c:numRef>
          </c:val>
        </c:ser>
        <c:ser>
          <c:idx val="2"/>
          <c:order val="2"/>
          <c:tx>
            <c:v>intervalos (B3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CALC'!$Y$253,'ANOVA CALC'!$Y$255)</c:f>
              <c:numCache>
                <c:formatCode>General</c:formatCode>
                <c:ptCount val="2"/>
                <c:pt idx="0">
                  <c:v>640.25169840447029</c:v>
                </c:pt>
                <c:pt idx="1">
                  <c:v>640.64723827932391</c:v>
                </c:pt>
              </c:numCache>
            </c:numRef>
          </c:val>
        </c:ser>
        <c:ser>
          <c:idx val="3"/>
          <c:order val="3"/>
          <c:tx>
            <c:v>intervalos (B4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CALC'!$Z$253,'ANOVA CALC'!$Z$255)</c:f>
              <c:numCache>
                <c:formatCode>General</c:formatCode>
                <c:ptCount val="2"/>
                <c:pt idx="0">
                  <c:v>640.23305441905904</c:v>
                </c:pt>
                <c:pt idx="1">
                  <c:v>640.68563944483833</c:v>
                </c:pt>
              </c:numCache>
            </c:numRef>
          </c:val>
        </c:ser>
        <c:ser>
          <c:idx val="4"/>
          <c:order val="4"/>
          <c:tx>
            <c:v>intervalos (B5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CALC'!$AA$253,'ANOVA CALC'!$AA$255)</c:f>
              <c:numCache>
                <c:formatCode>General</c:formatCode>
                <c:ptCount val="2"/>
                <c:pt idx="0">
                  <c:v>640.26804465421401</c:v>
                </c:pt>
                <c:pt idx="1">
                  <c:v>640.71168019981224</c:v>
                </c:pt>
              </c:numCache>
            </c:numRef>
          </c:val>
        </c:ser>
        <c:ser>
          <c:idx val="5"/>
          <c:order val="5"/>
          <c:tx>
            <c:v>intervalos (B6 en A)</c:v>
          </c:tx>
          <c:invertIfNegative val="0"/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val>
            <c:numRef>
              <c:f>('ANOVA CALC'!$AB$253,'ANOVA CALC'!$AB$255)</c:f>
              <c:numCache>
                <c:formatCode>General</c:formatCode>
                <c:ptCount val="2"/>
                <c:pt idx="0">
                  <c:v>640.26069609054332</c:v>
                </c:pt>
                <c:pt idx="1">
                  <c:v>640.72533392614559</c:v>
                </c:pt>
              </c:numCache>
            </c:numRef>
          </c:val>
        </c:ser>
        <c:ser>
          <c:idx val="6"/>
          <c:order val="6"/>
          <c:tx>
            <c:v>intervalos (B7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CALC'!$AC$253,'ANOVA CALC'!$AC$255)</c:f>
              <c:numCache>
                <c:formatCode>General</c:formatCode>
                <c:ptCount val="2"/>
                <c:pt idx="0">
                  <c:v>640.24919711658595</c:v>
                </c:pt>
                <c:pt idx="1">
                  <c:v>640.78971407918311</c:v>
                </c:pt>
              </c:numCache>
            </c:numRef>
          </c:val>
        </c:ser>
        <c:ser>
          <c:idx val="7"/>
          <c:order val="7"/>
          <c:tx>
            <c:v>intervalos (B8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CALC'!$AD$253,'ANOVA CALC'!$AD$255)</c:f>
              <c:numCache>
                <c:formatCode>General</c:formatCode>
                <c:ptCount val="2"/>
                <c:pt idx="0">
                  <c:v>640.28950800914595</c:v>
                </c:pt>
                <c:pt idx="1">
                  <c:v>640.78720723605602</c:v>
                </c:pt>
              </c:numCache>
            </c:numRef>
          </c:val>
        </c:ser>
        <c:ser>
          <c:idx val="8"/>
          <c:order val="8"/>
          <c:tx>
            <c:v>intervalos (B9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CALC'!$AE$253,'ANOVA CALC'!$AE$255)</c:f>
              <c:numCache>
                <c:formatCode>General</c:formatCode>
                <c:ptCount val="2"/>
                <c:pt idx="0">
                  <c:v>640.24829577310777</c:v>
                </c:pt>
                <c:pt idx="1">
                  <c:v>640.81182324898055</c:v>
                </c:pt>
              </c:numCache>
            </c:numRef>
          </c:val>
        </c:ser>
        <c:ser>
          <c:idx val="9"/>
          <c:order val="9"/>
          <c:tx>
            <c:v>intervalos (B10 en A)</c:v>
          </c:tx>
          <c:invertIfNegative val="0"/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val>
            <c:numRef>
              <c:f>('ANOVA CALC'!$AF$253,'ANOVA CALC'!$AF$255)</c:f>
              <c:numCache>
                <c:formatCode>General</c:formatCode>
                <c:ptCount val="2"/>
                <c:pt idx="0">
                  <c:v>640.21911261240905</c:v>
                </c:pt>
                <c:pt idx="1">
                  <c:v>640.82096378014398</c:v>
                </c:pt>
              </c:numCache>
            </c:numRef>
          </c:val>
        </c:ser>
        <c:ser>
          <c:idx val="10"/>
          <c:order val="10"/>
          <c:tx>
            <c:v>intervalos (B11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CALC'!$AG$253,'ANOVA CALC'!$AG$255)</c:f>
              <c:numCache>
                <c:formatCode>General</c:formatCode>
                <c:ptCount val="2"/>
                <c:pt idx="0">
                  <c:v>640.19583181544965</c:v>
                </c:pt>
                <c:pt idx="1">
                  <c:v>640.82851092228782</c:v>
                </c:pt>
              </c:numCache>
            </c:numRef>
          </c:val>
        </c:ser>
        <c:ser>
          <c:idx val="11"/>
          <c:order val="11"/>
          <c:tx>
            <c:v>intervalos (B12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CALC'!$AH$253,'ANOVA CALC'!$AH$255)</c:f>
              <c:numCache>
                <c:formatCode>General</c:formatCode>
                <c:ptCount val="2"/>
                <c:pt idx="0">
                  <c:v>640.26582323987031</c:v>
                </c:pt>
                <c:pt idx="1">
                  <c:v>640.85908588974178</c:v>
                </c:pt>
              </c:numCache>
            </c:numRef>
          </c:val>
        </c:ser>
        <c:ser>
          <c:idx val="12"/>
          <c:order val="12"/>
          <c:tx>
            <c:v>intervalos (B13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CALC'!$AI$253,'ANOVA CALC'!$AI$255)</c:f>
              <c:numCache>
                <c:formatCode>General</c:formatCode>
                <c:ptCount val="2"/>
                <c:pt idx="0">
                  <c:v>640.25846405604659</c:v>
                </c:pt>
                <c:pt idx="1">
                  <c:v>640.88297735399601</c:v>
                </c:pt>
              </c:numCache>
            </c:numRef>
          </c:val>
        </c:ser>
        <c:ser>
          <c:idx val="13"/>
          <c:order val="13"/>
          <c:tx>
            <c:v>intervalos (B14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CALC'!$AJ$253,'ANOVA CALC'!$AJ$255)</c:f>
              <c:numCache>
                <c:formatCode>General</c:formatCode>
                <c:ptCount val="2"/>
                <c:pt idx="0">
                  <c:v>640.26998372854416</c:v>
                </c:pt>
                <c:pt idx="1">
                  <c:v>640.87042964908585</c:v>
                </c:pt>
              </c:numCache>
            </c:numRef>
          </c:val>
        </c:ser>
        <c:ser>
          <c:idx val="14"/>
          <c:order val="14"/>
          <c:tx>
            <c:v>intervalos (B15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CALC'!$AK$253,'ANOVA CALC'!$AK$255)</c:f>
              <c:numCache>
                <c:formatCode>General</c:formatCode>
                <c:ptCount val="2"/>
                <c:pt idx="0">
                  <c:v>640.27130830664987</c:v>
                </c:pt>
                <c:pt idx="1">
                  <c:v>640.90126003605008</c:v>
                </c:pt>
              </c:numCache>
            </c:numRef>
          </c:val>
        </c:ser>
        <c:ser>
          <c:idx val="15"/>
          <c:order val="15"/>
          <c:tx>
            <c:v>intervalos (B16 en A)</c:v>
          </c:tx>
          <c:invertIfNegative val="0"/>
          <c:trendline>
            <c:trendlineType val="linear"/>
            <c:dispRSqr val="0"/>
            <c:dispEq val="0"/>
          </c:trendline>
          <c:val>
            <c:numRef>
              <c:f>('ANOVA CALC'!$AL$253,'ANOVA CALC'!$AL$255)</c:f>
              <c:numCache>
                <c:formatCode>General</c:formatCode>
                <c:ptCount val="2"/>
                <c:pt idx="0">
                  <c:v>640.21231447817001</c:v>
                </c:pt>
                <c:pt idx="1">
                  <c:v>640.9208169244489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6304"/>
        <c:axId val="336619048"/>
      </c:barChart>
      <c:catAx>
        <c:axId val="3366163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619048"/>
        <c:crosses val="autoZero"/>
        <c:auto val="1"/>
        <c:lblAlgn val="ctr"/>
        <c:lblOffset val="100"/>
        <c:noMultiLvlLbl val="0"/>
      </c:catAx>
      <c:valAx>
        <c:axId val="33661904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63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Interaction B-C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intervalos (B1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CALC'!$W$258,'ANOVA CALC'!$W$260)</c:f>
              <c:numCache>
                <c:formatCode>General</c:formatCode>
                <c:ptCount val="2"/>
                <c:pt idx="0">
                  <c:v>1280.9257380862159</c:v>
                </c:pt>
                <c:pt idx="1">
                  <c:v>1280.7123182569508</c:v>
                </c:pt>
              </c:numCache>
            </c:numRef>
          </c:val>
        </c:ser>
        <c:ser>
          <c:idx val="1"/>
          <c:order val="1"/>
          <c:tx>
            <c:v>intervalos (B2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CALC'!$X$258,'ANOVA CALC'!$X$260)</c:f>
              <c:numCache>
                <c:formatCode>General</c:formatCode>
                <c:ptCount val="2"/>
                <c:pt idx="0">
                  <c:v>1281.00881061876</c:v>
                </c:pt>
                <c:pt idx="1">
                  <c:v>1280.8101806907077</c:v>
                </c:pt>
              </c:numCache>
            </c:numRef>
          </c:val>
        </c:ser>
        <c:ser>
          <c:idx val="2"/>
          <c:order val="2"/>
          <c:tx>
            <c:v>intervalos (B3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CALC'!$Y$258,'ANOVA CALC'!$Y$260)</c:f>
              <c:numCache>
                <c:formatCode>General</c:formatCode>
                <c:ptCount val="2"/>
                <c:pt idx="0">
                  <c:v>1281.0874547996252</c:v>
                </c:pt>
                <c:pt idx="1">
                  <c:v>1280.7104185679632</c:v>
                </c:pt>
              </c:numCache>
            </c:numRef>
          </c:val>
        </c:ser>
        <c:ser>
          <c:idx val="3"/>
          <c:order val="3"/>
          <c:tx>
            <c:v>intervalos (B4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CALC'!$Z$258,'ANOVA CALC'!$Z$260)</c:f>
              <c:numCache>
                <c:formatCode>General</c:formatCode>
                <c:ptCount val="2"/>
                <c:pt idx="0">
                  <c:v>1281.0930934380126</c:v>
                </c:pt>
                <c:pt idx="1">
                  <c:v>1280.7442942897821</c:v>
                </c:pt>
              </c:numCache>
            </c:numRef>
          </c:val>
        </c:ser>
        <c:ser>
          <c:idx val="4"/>
          <c:order val="4"/>
          <c:tx>
            <c:v>intervalos (B5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CALC'!$AA$258,'ANOVA CALC'!$AA$260)</c:f>
              <c:numCache>
                <c:formatCode>General</c:formatCode>
                <c:ptCount val="2"/>
                <c:pt idx="0">
                  <c:v>1281.1048002175828</c:v>
                </c:pt>
                <c:pt idx="1">
                  <c:v>1280.8546494904697</c:v>
                </c:pt>
              </c:numCache>
            </c:numRef>
          </c:val>
        </c:ser>
        <c:ser>
          <c:idx val="5"/>
          <c:order val="5"/>
          <c:tx>
            <c:v>intervalos (B6 en C)</c:v>
          </c:tx>
          <c:invertIfNegative val="0"/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CALC'!$AB$258,'ANOVA CALC'!$AB$260)</c:f>
              <c:numCache>
                <c:formatCode>General</c:formatCode>
                <c:ptCount val="2"/>
                <c:pt idx="0">
                  <c:v>1281.1369745024544</c:v>
                </c:pt>
                <c:pt idx="1">
                  <c:v>1280.8350855309232</c:v>
                </c:pt>
              </c:numCache>
            </c:numRef>
          </c:val>
        </c:ser>
        <c:ser>
          <c:idx val="6"/>
          <c:order val="6"/>
          <c:tx>
            <c:v>intervalos (B7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CALC'!$AC$258,'ANOVA CALC'!$AC$260)</c:f>
              <c:numCache>
                <c:formatCode>General</c:formatCode>
                <c:ptCount val="2"/>
                <c:pt idx="0">
                  <c:v>1281.1448989496121</c:v>
                </c:pt>
                <c:pt idx="1">
                  <c:v>1280.9329234419261</c:v>
                </c:pt>
              </c:numCache>
            </c:numRef>
          </c:val>
        </c:ser>
        <c:ser>
          <c:idx val="7"/>
          <c:order val="7"/>
          <c:tx>
            <c:v>intervalos (B8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CALC'!$AD$258,'ANOVA CALC'!$AD$260)</c:f>
              <c:numCache>
                <c:formatCode>General</c:formatCode>
                <c:ptCount val="2"/>
                <c:pt idx="0">
                  <c:v>1281.2180335872395</c:v>
                </c:pt>
                <c:pt idx="1">
                  <c:v>1280.9353969031645</c:v>
                </c:pt>
              </c:numCache>
            </c:numRef>
          </c:val>
        </c:ser>
        <c:ser>
          <c:idx val="8"/>
          <c:order val="8"/>
          <c:tx>
            <c:v>intervalos (B9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CALC'!$AE$258,'ANOVA CALC'!$AE$260)</c:f>
              <c:numCache>
                <c:formatCode>General</c:formatCode>
                <c:ptCount val="2"/>
                <c:pt idx="0">
                  <c:v>1281.1230284689129</c:v>
                </c:pt>
                <c:pt idx="1">
                  <c:v>1280.9972095752637</c:v>
                </c:pt>
              </c:numCache>
            </c:numRef>
          </c:val>
        </c:ser>
        <c:ser>
          <c:idx val="9"/>
          <c:order val="9"/>
          <c:tx>
            <c:v>intervalos (B10 en C)</c:v>
          </c:tx>
          <c:invertIfNegative val="0"/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CALC'!$AF$258,'ANOVA CALC'!$AF$260)</c:f>
              <c:numCache>
                <c:formatCode>General</c:formatCode>
                <c:ptCount val="2"/>
                <c:pt idx="0">
                  <c:v>1281.1464159518516</c:v>
                </c:pt>
                <c:pt idx="1">
                  <c:v>1280.9337368332542</c:v>
                </c:pt>
              </c:numCache>
            </c:numRef>
          </c:val>
        </c:ser>
        <c:ser>
          <c:idx val="10"/>
          <c:order val="10"/>
          <c:tx>
            <c:v>intervalos (B11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CALC'!$AG$258,'ANOVA CALC'!$AG$260)</c:f>
              <c:numCache>
                <c:formatCode>General</c:formatCode>
                <c:ptCount val="2"/>
                <c:pt idx="0">
                  <c:v>1281.0967917159128</c:v>
                </c:pt>
                <c:pt idx="1">
                  <c:v>1280.9518937595619</c:v>
                </c:pt>
              </c:numCache>
            </c:numRef>
          </c:val>
        </c:ser>
        <c:ser>
          <c:idx val="11"/>
          <c:order val="11"/>
          <c:tx>
            <c:v>intervalos (B12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CALC'!$AH$258,'ANOVA CALC'!$AH$260)</c:f>
              <c:numCache>
                <c:formatCode>General</c:formatCode>
                <c:ptCount val="2"/>
                <c:pt idx="0">
                  <c:v>1281.2088652485595</c:v>
                </c:pt>
                <c:pt idx="1">
                  <c:v>1281.0409530106645</c:v>
                </c:pt>
              </c:numCache>
            </c:numRef>
          </c:val>
        </c:ser>
        <c:ser>
          <c:idx val="12"/>
          <c:order val="12"/>
          <c:tx>
            <c:v>intervalos (B13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CALC'!$AI$258,'ANOVA CALC'!$AI$260)</c:f>
              <c:numCache>
                <c:formatCode>General</c:formatCode>
                <c:ptCount val="2"/>
                <c:pt idx="0">
                  <c:v>1281.2916019895138</c:v>
                </c:pt>
                <c:pt idx="1">
                  <c:v>1280.9912808305719</c:v>
                </c:pt>
              </c:numCache>
            </c:numRef>
          </c:val>
        </c:ser>
        <c:ser>
          <c:idx val="13"/>
          <c:order val="13"/>
          <c:tx>
            <c:v>intervalos (B14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CALC'!$AJ$258,'ANOVA CALC'!$AJ$260)</c:f>
              <c:numCache>
                <c:formatCode>General</c:formatCode>
                <c:ptCount val="2"/>
                <c:pt idx="0">
                  <c:v>1281.2683771740556</c:v>
                </c:pt>
                <c:pt idx="1">
                  <c:v>1281.0124495812045</c:v>
                </c:pt>
              </c:numCache>
            </c:numRef>
          </c:val>
        </c:ser>
        <c:ser>
          <c:idx val="14"/>
          <c:order val="14"/>
          <c:tx>
            <c:v>intervalos (B15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CALC'!$AK$258,'ANOVA CALC'!$AK$260)</c:f>
              <c:numCache>
                <c:formatCode>General</c:formatCode>
                <c:ptCount val="2"/>
                <c:pt idx="0">
                  <c:v>1281.2755008443526</c:v>
                </c:pt>
                <c:pt idx="1">
                  <c:v>1281.0696358410471</c:v>
                </c:pt>
              </c:numCache>
            </c:numRef>
          </c:val>
        </c:ser>
        <c:ser>
          <c:idx val="15"/>
          <c:order val="15"/>
          <c:tx>
            <c:v>intervalos (B16 en C)</c:v>
          </c:tx>
          <c:invertIfNegative val="0"/>
          <c:trendline>
            <c:trendlineType val="linear"/>
            <c:dispRSqr val="0"/>
            <c:dispEq val="0"/>
          </c:trendline>
          <c:cat>
            <c:strRef>
              <c:f>('ANOVA CALC'!$A$40,'ANOVA CALC'!$A$61)</c:f>
              <c:strCache>
                <c:ptCount val="2"/>
                <c:pt idx="0">
                  <c:v>C1 (treatment)</c:v>
                </c:pt>
                <c:pt idx="1">
                  <c:v>C2 (no-treatment)</c:v>
                </c:pt>
              </c:strCache>
            </c:strRef>
          </c:cat>
          <c:val>
            <c:numRef>
              <c:f>('ANOVA CALC'!$AL$258,'ANOVA CALC'!$AL$260)</c:f>
              <c:numCache>
                <c:formatCode>General</c:formatCode>
                <c:ptCount val="2"/>
                <c:pt idx="0">
                  <c:v>1281.2588444818753</c:v>
                </c:pt>
                <c:pt idx="1">
                  <c:v>1281.0074183233628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9440"/>
        <c:axId val="336613560"/>
      </c:barChart>
      <c:catAx>
        <c:axId val="336619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613560"/>
        <c:crosses val="autoZero"/>
        <c:auto val="1"/>
        <c:lblAlgn val="ctr"/>
        <c:lblOffset val="100"/>
        <c:noMultiLvlLbl val="0"/>
      </c:catAx>
      <c:valAx>
        <c:axId val="33661356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944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CALC'!$W$263:$AL$263</c:f>
              <c:strCache>
                <c:ptCount val="16"/>
                <c:pt idx="0">
                  <c:v>B1</c:v>
                </c:pt>
                <c:pt idx="1">
                  <c:v>B2</c:v>
                </c:pt>
                <c:pt idx="2">
                  <c:v>B3</c:v>
                </c:pt>
                <c:pt idx="3">
                  <c:v>B4</c:v>
                </c:pt>
                <c:pt idx="4">
                  <c:v>B5</c:v>
                </c:pt>
                <c:pt idx="5">
                  <c:v>B6</c:v>
                </c:pt>
                <c:pt idx="6">
                  <c:v>B7</c:v>
                </c:pt>
                <c:pt idx="7">
                  <c:v>B8</c:v>
                </c:pt>
                <c:pt idx="8">
                  <c:v>B9</c:v>
                </c:pt>
                <c:pt idx="9">
                  <c:v>B10</c:v>
                </c:pt>
                <c:pt idx="10">
                  <c:v>B11</c:v>
                </c:pt>
                <c:pt idx="11">
                  <c:v>B12</c:v>
                </c:pt>
                <c:pt idx="12">
                  <c:v>B13</c:v>
                </c:pt>
                <c:pt idx="13">
                  <c:v>B14</c:v>
                </c:pt>
                <c:pt idx="14">
                  <c:v>B15</c:v>
                </c:pt>
                <c:pt idx="15">
                  <c:v>B16</c:v>
                </c:pt>
              </c:strCache>
            </c:strRef>
          </c:cat>
          <c:val>
            <c:numRef>
              <c:f>'ANOVA CALC'!$W$262:$AL$262</c:f>
              <c:numCache>
                <c:formatCode>General</c:formatCode>
                <c:ptCount val="16"/>
                <c:pt idx="0">
                  <c:v>640.45007470884786</c:v>
                </c:pt>
                <c:pt idx="1">
                  <c:v>640.4956811096398</c:v>
                </c:pt>
                <c:pt idx="2">
                  <c:v>640.49840426119044</c:v>
                </c:pt>
                <c:pt idx="3">
                  <c:v>640.52209622174053</c:v>
                </c:pt>
                <c:pt idx="4">
                  <c:v>640.54216023109109</c:v>
                </c:pt>
                <c:pt idx="5">
                  <c:v>640.55964157051358</c:v>
                </c:pt>
                <c:pt idx="6">
                  <c:v>640.58793202046684</c:v>
                </c:pt>
                <c:pt idx="7">
                  <c:v>640.61122622160781</c:v>
                </c:pt>
                <c:pt idx="8">
                  <c:v>640.60284119228982</c:v>
                </c:pt>
                <c:pt idx="9">
                  <c:v>640.61075733629798</c:v>
                </c:pt>
                <c:pt idx="10">
                  <c:v>640.59775906254617</c:v>
                </c:pt>
                <c:pt idx="11">
                  <c:v>640.65746618122466</c:v>
                </c:pt>
                <c:pt idx="12">
                  <c:v>640.67762772402182</c:v>
                </c:pt>
                <c:pt idx="13">
                  <c:v>640.67414184682423</c:v>
                </c:pt>
                <c:pt idx="14">
                  <c:v>640.68386723962988</c:v>
                </c:pt>
                <c:pt idx="15">
                  <c:v>640.68591377377334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8264"/>
        <c:axId val="336617088"/>
      </c:barChart>
      <c:catAx>
        <c:axId val="336618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617088"/>
        <c:crosses val="autoZero"/>
        <c:auto val="1"/>
        <c:lblAlgn val="ctr"/>
        <c:lblOffset val="100"/>
        <c:noMultiLvlLbl val="0"/>
      </c:catAx>
      <c:valAx>
        <c:axId val="33661708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8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Prestest-interval-treatment</a:t>
            </a:r>
          </a:p>
        </c:rich>
      </c:tx>
      <c:layout>
        <c:manualLayout>
          <c:xMode val="edge"/>
          <c:yMode val="edge"/>
          <c:x val="0.42960490708394561"/>
          <c:y val="1.720430107526882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CALC'!$W$263:$AL$263</c:f>
              <c:strCache>
                <c:ptCount val="16"/>
                <c:pt idx="0">
                  <c:v>B1</c:v>
                </c:pt>
                <c:pt idx="1">
                  <c:v>B2</c:v>
                </c:pt>
                <c:pt idx="2">
                  <c:v>B3</c:v>
                </c:pt>
                <c:pt idx="3">
                  <c:v>B4</c:v>
                </c:pt>
                <c:pt idx="4">
                  <c:v>B5</c:v>
                </c:pt>
                <c:pt idx="5">
                  <c:v>B6</c:v>
                </c:pt>
                <c:pt idx="6">
                  <c:v>B7</c:v>
                </c:pt>
                <c:pt idx="7">
                  <c:v>B8</c:v>
                </c:pt>
                <c:pt idx="8">
                  <c:v>B9</c:v>
                </c:pt>
                <c:pt idx="9">
                  <c:v>B10</c:v>
                </c:pt>
                <c:pt idx="10">
                  <c:v>B11</c:v>
                </c:pt>
                <c:pt idx="11">
                  <c:v>B12</c:v>
                </c:pt>
                <c:pt idx="12">
                  <c:v>B13</c:v>
                </c:pt>
                <c:pt idx="13">
                  <c:v>B14</c:v>
                </c:pt>
                <c:pt idx="14">
                  <c:v>B15</c:v>
                </c:pt>
                <c:pt idx="15">
                  <c:v>B16</c:v>
                </c:pt>
              </c:strCache>
            </c:strRef>
          </c:cat>
          <c:val>
            <c:numRef>
              <c:f>'ANOVA CALC'!$C$57:$R$57</c:f>
              <c:numCache>
                <c:formatCode>General</c:formatCode>
                <c:ptCount val="16"/>
                <c:pt idx="0">
                  <c:v>640.30408613889369</c:v>
                </c:pt>
                <c:pt idx="1">
                  <c:v>640.23215809391831</c:v>
                </c:pt>
                <c:pt idx="2">
                  <c:v>640.20073622492396</c:v>
                </c:pt>
                <c:pt idx="3">
                  <c:v>640.19500977554492</c:v>
                </c:pt>
                <c:pt idx="4">
                  <c:v>640.20312029364845</c:v>
                </c:pt>
                <c:pt idx="5">
                  <c:v>640.22825685925</c:v>
                </c:pt>
                <c:pt idx="6">
                  <c:v>640.18436790303429</c:v>
                </c:pt>
                <c:pt idx="7">
                  <c:v>640.25926419271127</c:v>
                </c:pt>
                <c:pt idx="8">
                  <c:v>640.18487707890836</c:v>
                </c:pt>
                <c:pt idx="9">
                  <c:v>640.19034444860608</c:v>
                </c:pt>
                <c:pt idx="10">
                  <c:v>640.13625534306323</c:v>
                </c:pt>
                <c:pt idx="11">
                  <c:v>640.25422676419055</c:v>
                </c:pt>
                <c:pt idx="12">
                  <c:v>640.26692846407354</c:v>
                </c:pt>
                <c:pt idx="13">
                  <c:v>640.2815662423011</c:v>
                </c:pt>
                <c:pt idx="14">
                  <c:v>640.2490816467897</c:v>
                </c:pt>
                <c:pt idx="15">
                  <c:v>640.21610747242187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5128"/>
        <c:axId val="336619832"/>
      </c:barChart>
      <c:catAx>
        <c:axId val="336615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619832"/>
        <c:crosses val="autoZero"/>
        <c:auto val="1"/>
        <c:lblAlgn val="ctr"/>
        <c:lblOffset val="100"/>
        <c:noMultiLvlLbl val="0"/>
      </c:catAx>
      <c:valAx>
        <c:axId val="3366198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5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Pretest-B-no</a:t>
            </a:r>
            <a:r>
              <a:rPr lang="en-US" baseline="0"/>
              <a:t> treatment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CALC'!$W$263:$AL$263</c:f>
              <c:strCache>
                <c:ptCount val="16"/>
                <c:pt idx="0">
                  <c:v>B1</c:v>
                </c:pt>
                <c:pt idx="1">
                  <c:v>B2</c:v>
                </c:pt>
                <c:pt idx="2">
                  <c:v>B3</c:v>
                </c:pt>
                <c:pt idx="3">
                  <c:v>B4</c:v>
                </c:pt>
                <c:pt idx="4">
                  <c:v>B5</c:v>
                </c:pt>
                <c:pt idx="5">
                  <c:v>B6</c:v>
                </c:pt>
                <c:pt idx="6">
                  <c:v>B7</c:v>
                </c:pt>
                <c:pt idx="7">
                  <c:v>B8</c:v>
                </c:pt>
                <c:pt idx="8">
                  <c:v>B9</c:v>
                </c:pt>
                <c:pt idx="9">
                  <c:v>B10</c:v>
                </c:pt>
                <c:pt idx="10">
                  <c:v>B11</c:v>
                </c:pt>
                <c:pt idx="11">
                  <c:v>B12</c:v>
                </c:pt>
                <c:pt idx="12">
                  <c:v>B13</c:v>
                </c:pt>
                <c:pt idx="13">
                  <c:v>B14</c:v>
                </c:pt>
                <c:pt idx="14">
                  <c:v>B15</c:v>
                </c:pt>
                <c:pt idx="15">
                  <c:v>B16</c:v>
                </c:pt>
              </c:strCache>
            </c:strRef>
          </c:cat>
          <c:val>
            <c:numRef>
              <c:f>'ANOVA CALC'!$C$78:$R$78</c:f>
              <c:numCache>
                <c:formatCode>General</c:formatCode>
                <c:ptCount val="16"/>
                <c:pt idx="0">
                  <c:v>640.28783221662286</c:v>
                </c:pt>
                <c:pt idx="1">
                  <c:v>640.33194798054853</c:v>
                </c:pt>
                <c:pt idx="2">
                  <c:v>640.30266058401662</c:v>
                </c:pt>
                <c:pt idx="3">
                  <c:v>640.27109906257328</c:v>
                </c:pt>
                <c:pt idx="4">
                  <c:v>640.33296901477911</c:v>
                </c:pt>
                <c:pt idx="5">
                  <c:v>640.29313532183653</c:v>
                </c:pt>
                <c:pt idx="6">
                  <c:v>640.31402633013784</c:v>
                </c:pt>
                <c:pt idx="7">
                  <c:v>640.3197518255804</c:v>
                </c:pt>
                <c:pt idx="8">
                  <c:v>640.31171446730741</c:v>
                </c:pt>
                <c:pt idx="9">
                  <c:v>640.24788077621213</c:v>
                </c:pt>
                <c:pt idx="10">
                  <c:v>640.25540828783619</c:v>
                </c:pt>
                <c:pt idx="11">
                  <c:v>640.27741971554997</c:v>
                </c:pt>
                <c:pt idx="12">
                  <c:v>640.24999964801953</c:v>
                </c:pt>
                <c:pt idx="13">
                  <c:v>640.2584012147878</c:v>
                </c:pt>
                <c:pt idx="14">
                  <c:v>640.29353496651026</c:v>
                </c:pt>
                <c:pt idx="15">
                  <c:v>640.20852148391828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4344"/>
        <c:axId val="336613168"/>
      </c:barChart>
      <c:catAx>
        <c:axId val="3366143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613168"/>
        <c:crosses val="autoZero"/>
        <c:auto val="1"/>
        <c:lblAlgn val="ctr"/>
        <c:lblOffset val="100"/>
        <c:noMultiLvlLbl val="0"/>
      </c:catAx>
      <c:valAx>
        <c:axId val="336613168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4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Postest-B-treatament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CALC'!$W$263:$AL$263</c:f>
              <c:strCache>
                <c:ptCount val="16"/>
                <c:pt idx="0">
                  <c:v>B1</c:v>
                </c:pt>
                <c:pt idx="1">
                  <c:v>B2</c:v>
                </c:pt>
                <c:pt idx="2">
                  <c:v>B3</c:v>
                </c:pt>
                <c:pt idx="3">
                  <c:v>B4</c:v>
                </c:pt>
                <c:pt idx="4">
                  <c:v>B5</c:v>
                </c:pt>
                <c:pt idx="5">
                  <c:v>B6</c:v>
                </c:pt>
                <c:pt idx="6">
                  <c:v>B7</c:v>
                </c:pt>
                <c:pt idx="7">
                  <c:v>B8</c:v>
                </c:pt>
                <c:pt idx="8">
                  <c:v>B9</c:v>
                </c:pt>
                <c:pt idx="9">
                  <c:v>B10</c:v>
                </c:pt>
                <c:pt idx="10">
                  <c:v>B11</c:v>
                </c:pt>
                <c:pt idx="11">
                  <c:v>B12</c:v>
                </c:pt>
                <c:pt idx="12">
                  <c:v>B13</c:v>
                </c:pt>
                <c:pt idx="13">
                  <c:v>B14</c:v>
                </c:pt>
                <c:pt idx="14">
                  <c:v>B15</c:v>
                </c:pt>
                <c:pt idx="15">
                  <c:v>B16</c:v>
                </c:pt>
              </c:strCache>
            </c:strRef>
          </c:cat>
          <c:val>
            <c:numRef>
              <c:f>'ANOVA CALC'!$T$57:$AI$57</c:f>
              <c:numCache>
                <c:formatCode>General</c:formatCode>
                <c:ptCount val="16"/>
                <c:pt idx="0">
                  <c:v>640.62165194732233</c:v>
                </c:pt>
                <c:pt idx="1">
                  <c:v>640.77665252484167</c:v>
                </c:pt>
                <c:pt idx="2">
                  <c:v>640.88671857470115</c:v>
                </c:pt>
                <c:pt idx="3">
                  <c:v>640.8980836624678</c:v>
                </c:pt>
                <c:pt idx="4">
                  <c:v>640.90167992393447</c:v>
                </c:pt>
                <c:pt idx="5">
                  <c:v>640.90871764320457</c:v>
                </c:pt>
                <c:pt idx="6">
                  <c:v>640.96053104657756</c:v>
                </c:pt>
                <c:pt idx="7">
                  <c:v>640.9587693945283</c:v>
                </c:pt>
                <c:pt idx="8">
                  <c:v>640.93815139000446</c:v>
                </c:pt>
                <c:pt idx="9">
                  <c:v>640.95607150324577</c:v>
                </c:pt>
                <c:pt idx="10">
                  <c:v>640.96053637284979</c:v>
                </c:pt>
                <c:pt idx="11">
                  <c:v>640.95463848436896</c:v>
                </c:pt>
                <c:pt idx="12">
                  <c:v>641.02467352543988</c:v>
                </c:pt>
                <c:pt idx="13">
                  <c:v>640.9868109317548</c:v>
                </c:pt>
                <c:pt idx="14">
                  <c:v>641.02641919756275</c:v>
                </c:pt>
                <c:pt idx="15">
                  <c:v>641.04273700945339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5520"/>
        <c:axId val="336616696"/>
      </c:barChart>
      <c:catAx>
        <c:axId val="3366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6616696"/>
        <c:crosses val="autoZero"/>
        <c:auto val="1"/>
        <c:lblAlgn val="ctr"/>
        <c:lblOffset val="100"/>
        <c:noMultiLvlLbl val="0"/>
      </c:catAx>
      <c:valAx>
        <c:axId val="33661669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5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Postest-B-no</a:t>
            </a:r>
            <a:r>
              <a:rPr lang="en-US" baseline="0"/>
              <a:t> treatment</a:t>
            </a: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CALC'!$W$263:$AL$263</c:f>
              <c:strCache>
                <c:ptCount val="16"/>
                <c:pt idx="0">
                  <c:v>B1</c:v>
                </c:pt>
                <c:pt idx="1">
                  <c:v>B2</c:v>
                </c:pt>
                <c:pt idx="2">
                  <c:v>B3</c:v>
                </c:pt>
                <c:pt idx="3">
                  <c:v>B4</c:v>
                </c:pt>
                <c:pt idx="4">
                  <c:v>B5</c:v>
                </c:pt>
                <c:pt idx="5">
                  <c:v>B6</c:v>
                </c:pt>
                <c:pt idx="6">
                  <c:v>B7</c:v>
                </c:pt>
                <c:pt idx="7">
                  <c:v>B8</c:v>
                </c:pt>
                <c:pt idx="8">
                  <c:v>B9</c:v>
                </c:pt>
                <c:pt idx="9">
                  <c:v>B10</c:v>
                </c:pt>
                <c:pt idx="10">
                  <c:v>B11</c:v>
                </c:pt>
                <c:pt idx="11">
                  <c:v>B12</c:v>
                </c:pt>
                <c:pt idx="12">
                  <c:v>B13</c:v>
                </c:pt>
                <c:pt idx="13">
                  <c:v>B14</c:v>
                </c:pt>
                <c:pt idx="14">
                  <c:v>B15</c:v>
                </c:pt>
                <c:pt idx="15">
                  <c:v>B16</c:v>
                </c:pt>
              </c:strCache>
            </c:strRef>
          </c:cat>
          <c:val>
            <c:numRef>
              <c:f>'ANOVA CALC'!$T$78:$AI$78</c:f>
              <c:numCache>
                <c:formatCode>General</c:formatCode>
                <c:ptCount val="16"/>
                <c:pt idx="0">
                  <c:v>640.42448604032779</c:v>
                </c:pt>
                <c:pt idx="1">
                  <c:v>640.47823271015943</c:v>
                </c:pt>
                <c:pt idx="2">
                  <c:v>640.40775798394634</c:v>
                </c:pt>
                <c:pt idx="3">
                  <c:v>640.47319522720875</c:v>
                </c:pt>
                <c:pt idx="4">
                  <c:v>640.52168047569046</c:v>
                </c:pt>
                <c:pt idx="5">
                  <c:v>640.54195020908639</c:v>
                </c:pt>
                <c:pt idx="6">
                  <c:v>640.61889711178867</c:v>
                </c:pt>
                <c:pt idx="7">
                  <c:v>640.61564507758396</c:v>
                </c:pt>
                <c:pt idx="8">
                  <c:v>640.68549510795651</c:v>
                </c:pt>
                <c:pt idx="9">
                  <c:v>640.68585605704209</c:v>
                </c:pt>
                <c:pt idx="10">
                  <c:v>640.69648547172574</c:v>
                </c:pt>
                <c:pt idx="11">
                  <c:v>640.76353329511448</c:v>
                </c:pt>
                <c:pt idx="12">
                  <c:v>640.74128118255192</c:v>
                </c:pt>
                <c:pt idx="13">
                  <c:v>640.7540483664169</c:v>
                </c:pt>
                <c:pt idx="14">
                  <c:v>640.77610087453706</c:v>
                </c:pt>
                <c:pt idx="15">
                  <c:v>640.79889683944452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618656"/>
        <c:axId val="338179016"/>
      </c:barChart>
      <c:catAx>
        <c:axId val="336618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8179016"/>
        <c:crosses val="autoZero"/>
        <c:auto val="1"/>
        <c:lblAlgn val="ctr"/>
        <c:lblOffset val="100"/>
        <c:noMultiLvlLbl val="0"/>
      </c:catAx>
      <c:valAx>
        <c:axId val="33817901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6618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</a:t>
            </a:r>
          </a:p>
          <a:p>
            <a:pPr>
              <a:defRPr/>
            </a:pPr>
            <a:endParaRPr lang="en-US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'ANOVA CALC'!$H$272:$I$272</c:f>
              <c:strCache>
                <c:ptCount val="2"/>
                <c:pt idx="0">
                  <c:v>A1</c:v>
                </c:pt>
                <c:pt idx="1">
                  <c:v>A2</c:v>
                </c:pt>
              </c:strCache>
            </c:strRef>
          </c:cat>
          <c:val>
            <c:numRef>
              <c:f>'ANOVA CALC'!$H$273:$I$273</c:f>
              <c:numCache>
                <c:formatCode>General</c:formatCode>
                <c:ptCount val="2"/>
                <c:pt idx="0">
                  <c:v>640.33065215371755</c:v>
                </c:pt>
                <c:pt idx="1">
                  <c:v>640.77457453633849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8179408"/>
        <c:axId val="338182936"/>
      </c:barChart>
      <c:catAx>
        <c:axId val="338179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38182936"/>
        <c:crosses val="autoZero"/>
        <c:auto val="1"/>
        <c:lblAlgn val="ctr"/>
        <c:lblOffset val="100"/>
        <c:noMultiLvlLbl val="0"/>
      </c:catAx>
      <c:valAx>
        <c:axId val="33818293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338179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97366</xdr:colOff>
      <xdr:row>268</xdr:row>
      <xdr:rowOff>167218</xdr:rowOff>
    </xdr:from>
    <xdr:to>
      <xdr:col>28</xdr:col>
      <xdr:colOff>378068</xdr:colOff>
      <xdr:row>285</xdr:row>
      <xdr:rowOff>11723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222249</xdr:colOff>
      <xdr:row>268</xdr:row>
      <xdr:rowOff>135467</xdr:rowOff>
    </xdr:from>
    <xdr:to>
      <xdr:col>39</xdr:col>
      <xdr:colOff>99483</xdr:colOff>
      <xdr:row>286</xdr:row>
      <xdr:rowOff>93133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154517</xdr:colOff>
      <xdr:row>294</xdr:row>
      <xdr:rowOff>99483</xdr:rowOff>
    </xdr:from>
    <xdr:to>
      <xdr:col>39</xdr:col>
      <xdr:colOff>27517</xdr:colOff>
      <xdr:row>312</xdr:row>
      <xdr:rowOff>57149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4233</xdr:colOff>
      <xdr:row>287</xdr:row>
      <xdr:rowOff>114300</xdr:rowOff>
    </xdr:from>
    <xdr:to>
      <xdr:col>29</xdr:col>
      <xdr:colOff>723899</xdr:colOff>
      <xdr:row>313</xdr:row>
      <xdr:rowOff>40216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264583</xdr:colOff>
      <xdr:row>281</xdr:row>
      <xdr:rowOff>190498</xdr:rowOff>
    </xdr:from>
    <xdr:to>
      <xdr:col>5</xdr:col>
      <xdr:colOff>222250</xdr:colOff>
      <xdr:row>297</xdr:row>
      <xdr:rowOff>95248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0</xdr:colOff>
      <xdr:row>282</xdr:row>
      <xdr:rowOff>0</xdr:rowOff>
    </xdr:from>
    <xdr:to>
      <xdr:col>14</xdr:col>
      <xdr:colOff>52916</xdr:colOff>
      <xdr:row>297</xdr:row>
      <xdr:rowOff>95250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299</xdr:row>
      <xdr:rowOff>0</xdr:rowOff>
    </xdr:from>
    <xdr:to>
      <xdr:col>4</xdr:col>
      <xdr:colOff>2254250</xdr:colOff>
      <xdr:row>314</xdr:row>
      <xdr:rowOff>95250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299</xdr:row>
      <xdr:rowOff>0</xdr:rowOff>
    </xdr:from>
    <xdr:to>
      <xdr:col>14</xdr:col>
      <xdr:colOff>52916</xdr:colOff>
      <xdr:row>314</xdr:row>
      <xdr:rowOff>95250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204786</xdr:colOff>
      <xdr:row>282</xdr:row>
      <xdr:rowOff>159543</xdr:rowOff>
    </xdr:from>
    <xdr:to>
      <xdr:col>20</xdr:col>
      <xdr:colOff>702996</xdr:colOff>
      <xdr:row>294</xdr:row>
      <xdr:rowOff>16668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</xdr:col>
      <xdr:colOff>228600</xdr:colOff>
      <xdr:row>301</xdr:row>
      <xdr:rowOff>138113</xdr:rowOff>
    </xdr:from>
    <xdr:to>
      <xdr:col>20</xdr:col>
      <xdr:colOff>19579</xdr:colOff>
      <xdr:row>312</xdr:row>
      <xdr:rowOff>185738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umin@40-80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Q341"/>
  <sheetViews>
    <sheetView showGridLines="0" tabSelected="1" topLeftCell="A21" zoomScale="60" zoomScaleNormal="60" workbookViewId="0">
      <selection activeCell="I28" sqref="I28"/>
    </sheetView>
  </sheetViews>
  <sheetFormatPr baseColWidth="10" defaultColWidth="9.140625" defaultRowHeight="15"/>
  <cols>
    <col min="1" max="1" width="37.5703125" customWidth="1"/>
    <col min="2" max="2" width="19.42578125" customWidth="1"/>
    <col min="3" max="3" width="24.5703125" bestFit="1" customWidth="1"/>
    <col min="4" max="4" width="31.85546875" customWidth="1"/>
    <col min="5" max="5" width="34.42578125" bestFit="1" customWidth="1"/>
    <col min="6" max="6" width="25.140625" bestFit="1" customWidth="1"/>
    <col min="7" max="7" width="16.140625" bestFit="1" customWidth="1"/>
    <col min="8" max="9" width="10.28515625" customWidth="1"/>
    <col min="10" max="10" width="19.42578125" bestFit="1" customWidth="1"/>
    <col min="11" max="11" width="10.28515625" customWidth="1"/>
    <col min="12" max="12" width="19.42578125" bestFit="1" customWidth="1"/>
    <col min="13" max="17" width="10.28515625" customWidth="1"/>
    <col min="18" max="18" width="17.42578125" bestFit="1" customWidth="1"/>
    <col min="19" max="19" width="22.28515625" bestFit="1" customWidth="1"/>
    <col min="20" max="20" width="12.5703125" bestFit="1" customWidth="1"/>
    <col min="21" max="21" width="13.7109375" customWidth="1"/>
    <col min="22" max="22" width="12.140625" bestFit="1" customWidth="1"/>
    <col min="23" max="23" width="15" bestFit="1" customWidth="1"/>
    <col min="24" max="24" width="13.5703125" customWidth="1"/>
    <col min="25" max="25" width="15.28515625" customWidth="1"/>
    <col min="26" max="26" width="12.42578125" bestFit="1" customWidth="1"/>
    <col min="27" max="27" width="14.5703125" bestFit="1" customWidth="1"/>
    <col min="28" max="28" width="13.140625" bestFit="1" customWidth="1"/>
    <col min="29" max="29" width="12.5703125" bestFit="1" customWidth="1"/>
    <col min="30" max="30" width="13.28515625" bestFit="1" customWidth="1"/>
    <col min="31" max="31" width="12.42578125" bestFit="1" customWidth="1"/>
    <col min="32" max="32" width="13.28515625" bestFit="1" customWidth="1"/>
    <col min="33" max="33" width="14.5703125" bestFit="1" customWidth="1"/>
    <col min="34" max="35" width="13.28515625" bestFit="1" customWidth="1"/>
    <col min="36" max="36" width="18" bestFit="1" customWidth="1"/>
    <col min="38" max="38" width="18" bestFit="1" customWidth="1"/>
    <col min="40" max="40" width="16.7109375" bestFit="1" customWidth="1"/>
    <col min="41" max="41" width="24.85546875" bestFit="1" customWidth="1"/>
    <col min="42" max="42" width="12.7109375" bestFit="1" customWidth="1"/>
    <col min="46" max="46" width="12" bestFit="1" customWidth="1"/>
    <col min="76" max="76" width="14.42578125" bestFit="1" customWidth="1"/>
  </cols>
  <sheetData>
    <row r="1" spans="1:52">
      <c r="A1" s="58" t="s">
        <v>323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</row>
    <row r="3" spans="1:52">
      <c r="C3" s="59" t="s">
        <v>324</v>
      </c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</row>
    <row r="4" spans="1:52"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</row>
    <row r="5" spans="1:52">
      <c r="A5" s="4"/>
      <c r="B5" s="4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</row>
    <row r="6" spans="1:52">
      <c r="A6" s="9"/>
      <c r="B6" s="11" t="s">
        <v>21</v>
      </c>
      <c r="C6" s="11" t="s">
        <v>13</v>
      </c>
      <c r="D6" s="11" t="s">
        <v>10</v>
      </c>
      <c r="E6" s="11" t="s">
        <v>11</v>
      </c>
      <c r="F6" s="11" t="s">
        <v>12</v>
      </c>
      <c r="G6" s="11" t="s">
        <v>14</v>
      </c>
      <c r="I6" s="33"/>
      <c r="J6" s="35" t="s">
        <v>322</v>
      </c>
      <c r="K6" s="35" t="s">
        <v>320</v>
      </c>
      <c r="L6" s="35" t="s">
        <v>10</v>
      </c>
      <c r="M6" s="35" t="s">
        <v>11</v>
      </c>
      <c r="N6" s="35" t="s">
        <v>12</v>
      </c>
      <c r="O6" s="35" t="s">
        <v>321</v>
      </c>
      <c r="P6" s="25"/>
      <c r="Q6" s="25"/>
      <c r="R6" s="9" t="s">
        <v>50</v>
      </c>
      <c r="S6" s="9">
        <v>2</v>
      </c>
      <c r="T6" s="20"/>
      <c r="U6" s="20"/>
      <c r="AE6" s="7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</row>
    <row r="7" spans="1:52">
      <c r="A7" s="9" t="s">
        <v>4</v>
      </c>
      <c r="B7" s="11" t="s">
        <v>145</v>
      </c>
      <c r="C7" s="11" t="s">
        <v>27</v>
      </c>
      <c r="D7" s="11" t="s">
        <v>16</v>
      </c>
      <c r="E7" s="11" t="s">
        <v>37</v>
      </c>
      <c r="F7" s="11" t="s">
        <v>45</v>
      </c>
      <c r="G7" s="11"/>
      <c r="I7" s="35" t="s">
        <v>4</v>
      </c>
      <c r="J7" s="40">
        <f>(S84^2+AJ84^2)/(S7*S8*S9)</f>
        <v>446361698.27705711</v>
      </c>
      <c r="K7" s="37">
        <f>(S6-1)</f>
        <v>1</v>
      </c>
      <c r="L7" s="39">
        <f>J7-J22</f>
        <v>73.581470310688019</v>
      </c>
      <c r="M7" s="39">
        <f>L7/K7</f>
        <v>73.581470310688019</v>
      </c>
      <c r="N7" s="45">
        <f>M7/M10</f>
        <v>24.150554064849789</v>
      </c>
      <c r="O7" s="37">
        <v>1E-4</v>
      </c>
      <c r="P7" s="25"/>
      <c r="Q7" s="25"/>
      <c r="R7" s="9" t="s">
        <v>20</v>
      </c>
      <c r="S7" s="9">
        <v>16</v>
      </c>
      <c r="T7" s="20"/>
      <c r="U7" s="20"/>
      <c r="AE7" s="13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</row>
    <row r="8" spans="1:52">
      <c r="A8" s="9" t="s">
        <v>5</v>
      </c>
      <c r="B8" s="11" t="s">
        <v>146</v>
      </c>
      <c r="C8" s="11" t="s">
        <v>28</v>
      </c>
      <c r="D8" s="11" t="s">
        <v>17</v>
      </c>
      <c r="E8" s="11" t="s">
        <v>38</v>
      </c>
      <c r="F8" s="11" t="s">
        <v>46</v>
      </c>
      <c r="G8" s="11"/>
      <c r="I8" s="35" t="s">
        <v>5</v>
      </c>
      <c r="J8" s="40">
        <f>((C84+T84)^2+(D84+U84)^2+(E84+V84)^2+(F84+W84)^2+(G84+X84)^2+(H84+Y84)^2+(I84+Z84)^2+(J84+AA84)^2+(K84+AB84)^2+(L84+AC84)^2+(M84+AD84)^2+(N84+AE84)^2+(O84+AF84)^2+(P84+AG84)^2+(Q84+AH84)^2+(R84+AI84)^2)/(S6*S8*S9)</f>
        <v>446361627.43131763</v>
      </c>
      <c r="K8" s="37">
        <f>(S7-1)</f>
        <v>15</v>
      </c>
      <c r="L8" s="39">
        <f>J8-J22</f>
        <v>2.7357308268547058</v>
      </c>
      <c r="M8" s="39">
        <f t="shared" ref="M8:M22" si="0">L8/K8</f>
        <v>0.18238205512364705</v>
      </c>
      <c r="N8" s="45">
        <f t="shared" ref="N8:N9" si="1">M8/M11</f>
        <v>2.4278270812441329</v>
      </c>
      <c r="O8" s="37">
        <v>2.5999999999999999E-3</v>
      </c>
      <c r="P8" s="25"/>
      <c r="Q8" s="25"/>
      <c r="R8" s="9" t="s">
        <v>226</v>
      </c>
      <c r="S8" s="9">
        <v>2</v>
      </c>
      <c r="T8" s="20"/>
      <c r="U8" s="20"/>
      <c r="AE8" s="13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</row>
    <row r="9" spans="1:52">
      <c r="A9" s="9" t="s">
        <v>136</v>
      </c>
      <c r="B9" s="11" t="s">
        <v>144</v>
      </c>
      <c r="C9" s="11" t="s">
        <v>147</v>
      </c>
      <c r="D9" s="11" t="s">
        <v>232</v>
      </c>
      <c r="E9" s="11" t="s">
        <v>178</v>
      </c>
      <c r="F9" s="11" t="s">
        <v>186</v>
      </c>
      <c r="G9" s="11"/>
      <c r="I9" s="35" t="s">
        <v>136</v>
      </c>
      <c r="J9" s="40">
        <f>(AL58^2+AL79^2)/(S6*S7*S9)</f>
        <v>446361628.63155586</v>
      </c>
      <c r="K9" s="37">
        <f>(S8-1)</f>
        <v>1</v>
      </c>
      <c r="L9" s="39">
        <f>J9-J22</f>
        <v>3.9359690546989441</v>
      </c>
      <c r="M9" s="39">
        <f t="shared" si="0"/>
        <v>3.9359690546989441</v>
      </c>
      <c r="N9" s="39">
        <f t="shared" si="1"/>
        <v>0.81110266069243009</v>
      </c>
      <c r="O9" s="37">
        <v>0.38150000000000001</v>
      </c>
      <c r="P9" s="25"/>
      <c r="Q9" s="25"/>
      <c r="R9" s="9" t="s">
        <v>6</v>
      </c>
      <c r="S9" s="9">
        <v>17</v>
      </c>
      <c r="T9" s="20"/>
      <c r="U9" s="20"/>
      <c r="AE9" s="13"/>
      <c r="AH9" s="6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"/>
      <c r="AV9" s="6"/>
      <c r="AW9" s="6"/>
      <c r="AX9" s="6"/>
      <c r="AY9" s="6"/>
      <c r="AZ9" s="6"/>
    </row>
    <row r="10" spans="1:52">
      <c r="A10" s="17" t="s">
        <v>24</v>
      </c>
      <c r="B10" s="11" t="s">
        <v>156</v>
      </c>
      <c r="C10" s="11" t="s">
        <v>30</v>
      </c>
      <c r="D10" s="11" t="s">
        <v>35</v>
      </c>
      <c r="E10" s="11" t="s">
        <v>41</v>
      </c>
      <c r="F10" s="11" t="s">
        <v>76</v>
      </c>
      <c r="G10" s="11"/>
      <c r="I10" s="38" t="s">
        <v>24</v>
      </c>
      <c r="J10" s="40">
        <f>(SUM(S106,AJ106))/(S7*S8)</f>
        <v>450639814.42403567</v>
      </c>
      <c r="K10" s="37">
        <f>(S6-1)*(S9-1)</f>
        <v>16</v>
      </c>
      <c r="L10" s="39">
        <f>J10-J7-J21+J22</f>
        <v>48.74850994348526</v>
      </c>
      <c r="M10" s="39">
        <f t="shared" si="0"/>
        <v>3.0467818714678288</v>
      </c>
      <c r="N10" s="39"/>
      <c r="O10" s="37"/>
      <c r="R10" s="25"/>
      <c r="S10" s="20"/>
      <c r="T10" s="20"/>
      <c r="U10" s="20"/>
      <c r="V10" s="22"/>
      <c r="AE10" s="7"/>
      <c r="AH10" s="6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"/>
      <c r="AV10" s="6"/>
      <c r="AW10" s="6"/>
      <c r="AX10" s="6"/>
      <c r="AY10" s="6"/>
      <c r="AZ10" s="6"/>
    </row>
    <row r="11" spans="1:52">
      <c r="A11" s="17" t="s">
        <v>25</v>
      </c>
      <c r="B11" s="11" t="s">
        <v>157</v>
      </c>
      <c r="C11" s="11" t="s">
        <v>31</v>
      </c>
      <c r="D11" s="11" t="s">
        <v>36</v>
      </c>
      <c r="E11" s="11" t="s">
        <v>42</v>
      </c>
      <c r="F11" s="11" t="s">
        <v>76</v>
      </c>
      <c r="G11" s="11"/>
      <c r="I11" s="38" t="s">
        <v>25</v>
      </c>
      <c r="J11" s="40">
        <f>(SUM(AQ89:BF105))/(S6*S8)</f>
        <v>450639712.8589505</v>
      </c>
      <c r="K11" s="37">
        <f>(S7-1)*(S9-1)</f>
        <v>240</v>
      </c>
      <c r="L11" s="39">
        <f>J11-J8-J21+J22</f>
        <v>18.029164254665375</v>
      </c>
      <c r="M11" s="39">
        <f t="shared" si="0"/>
        <v>7.5121517727772397E-2</v>
      </c>
      <c r="N11" s="39"/>
      <c r="O11" s="37"/>
      <c r="R11" s="25"/>
      <c r="S11" s="20"/>
      <c r="T11" s="20"/>
      <c r="U11" s="20"/>
      <c r="V11" s="22"/>
      <c r="AE11" s="7"/>
      <c r="AH11" s="6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"/>
      <c r="AV11" s="6"/>
      <c r="AW11" s="6"/>
      <c r="AX11" s="6"/>
      <c r="AY11" s="6"/>
      <c r="AZ11" s="6"/>
    </row>
    <row r="12" spans="1:52">
      <c r="A12" s="17" t="s">
        <v>137</v>
      </c>
      <c r="B12" s="11" t="s">
        <v>158</v>
      </c>
      <c r="C12" s="11" t="s">
        <v>148</v>
      </c>
      <c r="D12" s="11" t="s">
        <v>169</v>
      </c>
      <c r="E12" s="11" t="s">
        <v>179</v>
      </c>
      <c r="F12" s="11" t="s">
        <v>76</v>
      </c>
      <c r="G12" s="11"/>
      <c r="I12" s="38" t="s">
        <v>137</v>
      </c>
      <c r="J12" s="40">
        <f>SUM(AL60,AL81)/(S6*S7)</f>
        <v>450639773.67186677</v>
      </c>
      <c r="K12" s="37">
        <f>(S8-1)*(S9-1)</f>
        <v>16</v>
      </c>
      <c r="L12" s="39">
        <f>J12-J9-J21+J22</f>
        <v>77.641842305660248</v>
      </c>
      <c r="M12" s="39">
        <f t="shared" si="0"/>
        <v>4.8526151441037655</v>
      </c>
      <c r="N12" s="39"/>
      <c r="O12" s="37"/>
      <c r="R12" s="75" t="s">
        <v>331</v>
      </c>
      <c r="S12" s="75"/>
      <c r="T12" s="20"/>
      <c r="U12" s="20"/>
      <c r="V12" s="22"/>
      <c r="AE12" s="7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</row>
    <row r="13" spans="1:52">
      <c r="A13" s="9" t="s">
        <v>7</v>
      </c>
      <c r="B13" s="11" t="s">
        <v>159</v>
      </c>
      <c r="C13" s="11" t="s">
        <v>22</v>
      </c>
      <c r="D13" s="11" t="s">
        <v>33</v>
      </c>
      <c r="E13" s="11" t="s">
        <v>39</v>
      </c>
      <c r="F13" s="11" t="s">
        <v>47</v>
      </c>
      <c r="G13" s="11"/>
      <c r="I13" s="35" t="s">
        <v>7</v>
      </c>
      <c r="J13" s="40">
        <f>SUM(C87:R87,T87:AI87)/(S8*S9)</f>
        <v>446361705.05536234</v>
      </c>
      <c r="K13" s="37">
        <f>(S6-1)*(S7-1)</f>
        <v>15</v>
      </c>
      <c r="L13" s="39">
        <f>J13-J7-J8+J22</f>
        <v>4.042574405670166</v>
      </c>
      <c r="M13" s="39">
        <f t="shared" si="0"/>
        <v>0.26950496037801108</v>
      </c>
      <c r="N13" s="45">
        <f>M13/M16</f>
        <v>6.546829603768539</v>
      </c>
      <c r="O13" s="37">
        <v>1E-4</v>
      </c>
      <c r="R13" s="18" t="s">
        <v>304</v>
      </c>
      <c r="S13" s="18">
        <v>4.49</v>
      </c>
      <c r="T13" s="20"/>
      <c r="U13" s="20"/>
      <c r="V13" s="20"/>
      <c r="W13" s="20"/>
      <c r="AE13" s="7"/>
      <c r="AH13" s="6"/>
      <c r="AI13" s="63"/>
      <c r="AJ13" s="63"/>
      <c r="AK13" s="6"/>
      <c r="AL13" s="63"/>
      <c r="AM13" s="63"/>
      <c r="AN13" s="6"/>
      <c r="AO13" s="63"/>
      <c r="AP13" s="63"/>
      <c r="AQ13" s="6"/>
      <c r="AR13" s="6"/>
      <c r="AS13" s="63"/>
      <c r="AT13" s="63"/>
      <c r="AU13" s="6"/>
      <c r="AV13" s="63"/>
      <c r="AW13" s="63"/>
      <c r="AX13" s="6"/>
      <c r="AY13" s="63"/>
      <c r="AZ13" s="63"/>
    </row>
    <row r="14" spans="1:52">
      <c r="A14" s="17" t="s">
        <v>138</v>
      </c>
      <c r="B14" s="11" t="s">
        <v>160</v>
      </c>
      <c r="C14" s="11" t="s">
        <v>149</v>
      </c>
      <c r="D14" s="11" t="s">
        <v>170</v>
      </c>
      <c r="E14" s="11" t="s">
        <v>180</v>
      </c>
      <c r="F14" s="11" t="s">
        <v>187</v>
      </c>
      <c r="G14" s="11"/>
      <c r="I14" s="38" t="s">
        <v>138</v>
      </c>
      <c r="J14" s="40">
        <f>SUM(S58^2,S79^2,AJ58^2,AJ79^2)/(S7*S9)</f>
        <v>446361711.11545718</v>
      </c>
      <c r="K14" s="37">
        <f>(S6-1)*(S8-1)</f>
        <v>1</v>
      </c>
      <c r="L14" s="39">
        <f>J14-J7-J9+J22</f>
        <v>8.9024310111999512</v>
      </c>
      <c r="M14" s="39">
        <f t="shared" si="0"/>
        <v>8.9024310111999512</v>
      </c>
      <c r="N14" s="39">
        <f>M14/M17</f>
        <v>1.2518329812979319</v>
      </c>
      <c r="O14" s="37">
        <v>0.28010000000000002</v>
      </c>
      <c r="R14" s="18" t="s">
        <v>305</v>
      </c>
      <c r="S14" s="18">
        <v>1.67</v>
      </c>
      <c r="T14" s="20"/>
      <c r="U14" s="20"/>
      <c r="V14" s="20"/>
      <c r="W14" s="20"/>
      <c r="AE14" s="7"/>
      <c r="AF14" s="7"/>
      <c r="AH14" s="6"/>
      <c r="AI14" s="54"/>
      <c r="AJ14" s="2"/>
      <c r="AK14" s="6"/>
      <c r="AL14" s="54"/>
      <c r="AM14" s="2"/>
      <c r="AN14" s="6"/>
      <c r="AO14" s="54"/>
      <c r="AP14" s="2"/>
      <c r="AQ14" s="6"/>
      <c r="AR14" s="6"/>
      <c r="AS14" s="54"/>
      <c r="AT14" s="2"/>
      <c r="AU14" s="6"/>
      <c r="AV14" s="54"/>
      <c r="AW14" s="2"/>
      <c r="AX14" s="6"/>
      <c r="AY14" s="54"/>
      <c r="AZ14" s="2"/>
    </row>
    <row r="15" spans="1:52">
      <c r="A15" s="17" t="s">
        <v>139</v>
      </c>
      <c r="B15" s="11" t="s">
        <v>161</v>
      </c>
      <c r="C15" s="11" t="s">
        <v>150</v>
      </c>
      <c r="D15" s="11" t="s">
        <v>171</v>
      </c>
      <c r="E15" s="11" t="s">
        <v>181</v>
      </c>
      <c r="F15" s="11" t="s">
        <v>188</v>
      </c>
      <c r="G15" s="11"/>
      <c r="I15" s="38" t="s">
        <v>139</v>
      </c>
      <c r="J15" s="40">
        <f>(SUM((C58+T58)^2,(D58+U58)^2,(E58+V58)^2,(F58+W58)^2,(G58+X58)^2,(H58+Y58)^2,(I58+Z58)^2,(J58+AA58)^2,(K58+AB58)^2,(L58+AC58)^2,(M58+AD58)^2,(N58+AE58)^2,(O58+AF58)^2,(P58+AG58)^2,(Q58+AH58)^2,(R58+AI58)^2)+SUM((C79+T79)^2,(D79+U79)^2,(E79+V79)^2,(F79+W79)^2,(G79+X79)^2,(H79+Y79)^2,(I79+Z79)^2,(J79+AA79)^2,(K79+AB79)^2,(L79+AC79)^2,(M79+AD79)^2,(N79+AE79)^2,(O79+AF79)^2,(P79+AG79)^2,(Q79+AH79)^2,(R79+AI79)^2))/(S6*S9)</f>
        <v>446361631.67659366</v>
      </c>
      <c r="K15" s="37">
        <f>(S7-1)*(S8-1)</f>
        <v>15</v>
      </c>
      <c r="L15" s="39">
        <f>J15-J8-J9+J22</f>
        <v>0.30930697917938232</v>
      </c>
      <c r="M15" s="39">
        <f t="shared" si="0"/>
        <v>2.0620465278625488E-2</v>
      </c>
      <c r="N15" s="39">
        <f>M15/M18</f>
        <v>0.42691477195647654</v>
      </c>
      <c r="O15" s="37">
        <v>0.96930000000000005</v>
      </c>
      <c r="R15" s="18" t="s">
        <v>306</v>
      </c>
      <c r="S15" s="18">
        <v>4.49</v>
      </c>
      <c r="T15" s="20"/>
      <c r="U15" s="20"/>
      <c r="V15" s="20"/>
      <c r="W15" s="20"/>
      <c r="AE15" s="7"/>
      <c r="AF15" s="7"/>
      <c r="AH15" s="6"/>
      <c r="AI15" s="2"/>
      <c r="AJ15" s="2"/>
      <c r="AK15" s="6"/>
      <c r="AL15" s="2"/>
      <c r="AM15" s="2"/>
      <c r="AN15" s="6"/>
      <c r="AO15" s="2"/>
      <c r="AP15" s="2"/>
      <c r="AQ15" s="6"/>
      <c r="AR15" s="6"/>
      <c r="AS15" s="2"/>
      <c r="AT15" s="2"/>
      <c r="AU15" s="6"/>
      <c r="AV15" s="2"/>
      <c r="AW15" s="2"/>
      <c r="AX15" s="6"/>
      <c r="AY15" s="2"/>
      <c r="AZ15" s="2"/>
    </row>
    <row r="16" spans="1:52">
      <c r="A16" s="17" t="s">
        <v>8</v>
      </c>
      <c r="B16" s="11" t="s">
        <v>162</v>
      </c>
      <c r="C16" s="11" t="s">
        <v>32</v>
      </c>
      <c r="D16" s="11" t="s">
        <v>172</v>
      </c>
      <c r="E16" s="11" t="s">
        <v>43</v>
      </c>
      <c r="F16" s="11" t="s">
        <v>76</v>
      </c>
      <c r="G16" s="11"/>
      <c r="I16" s="38" t="s">
        <v>8</v>
      </c>
      <c r="J16" s="40">
        <f>(SUM(C106:R106,T106:AI106))/(S8)</f>
        <v>450639849.11127824</v>
      </c>
      <c r="K16" s="37">
        <f>(S6-1)*(S7-1)*(S9-1)</f>
        <v>240</v>
      </c>
      <c r="L16" s="39">
        <f>J16-J13-J10-J11+J7+J8+J21-J22</f>
        <v>9.8797730207443237</v>
      </c>
      <c r="M16" s="39">
        <f t="shared" si="0"/>
        <v>4.1165720919768015E-2</v>
      </c>
      <c r="N16" s="39"/>
      <c r="O16" s="37"/>
      <c r="R16" s="14" t="s">
        <v>307</v>
      </c>
      <c r="S16" s="18">
        <v>1.67</v>
      </c>
      <c r="T16" s="20"/>
      <c r="U16" s="6"/>
      <c r="V16" s="22"/>
      <c r="W16" s="6"/>
      <c r="AE16" s="7"/>
      <c r="AF16" s="7"/>
      <c r="AH16" s="6"/>
      <c r="AI16" s="2"/>
      <c r="AJ16" s="2"/>
      <c r="AK16" s="6"/>
      <c r="AL16" s="2"/>
      <c r="AM16" s="2"/>
      <c r="AN16" s="6"/>
      <c r="AO16" s="2"/>
      <c r="AP16" s="2"/>
      <c r="AQ16" s="6"/>
      <c r="AR16" s="6"/>
      <c r="AS16" s="2"/>
      <c r="AT16" s="2"/>
      <c r="AU16" s="6"/>
      <c r="AV16" s="2"/>
      <c r="AW16" s="2"/>
      <c r="AX16" s="6"/>
      <c r="AY16" s="2"/>
      <c r="AZ16" s="2"/>
    </row>
    <row r="17" spans="1:52">
      <c r="A17" s="17" t="s">
        <v>141</v>
      </c>
      <c r="B17" s="11" t="s">
        <v>163</v>
      </c>
      <c r="C17" s="11" t="s">
        <v>151</v>
      </c>
      <c r="D17" s="11" t="s">
        <v>173</v>
      </c>
      <c r="E17" s="11" t="s">
        <v>182</v>
      </c>
      <c r="F17" s="11" t="s">
        <v>76</v>
      </c>
      <c r="G17" s="11"/>
      <c r="I17" s="38" t="s">
        <v>141</v>
      </c>
      <c r="J17" s="40">
        <f>(SUM(S60,AJ60,S81,AJ81))/(S7)</f>
        <v>450640018.6885435</v>
      </c>
      <c r="K17" s="37">
        <f>(S6-1)*(S8-1)*(S9-1)</f>
        <v>16</v>
      </c>
      <c r="L17" s="39">
        <f>J17-J14-J10-J12+J7+J9+J21-J22</f>
        <v>113.78426539897919</v>
      </c>
      <c r="M17" s="39">
        <f t="shared" si="0"/>
        <v>7.1115165874361992</v>
      </c>
      <c r="N17" s="39"/>
      <c r="O17" s="37"/>
      <c r="R17" s="14" t="s">
        <v>308</v>
      </c>
      <c r="S17" s="18">
        <v>4.49</v>
      </c>
      <c r="T17" s="20"/>
      <c r="U17" s="6"/>
      <c r="V17" s="22"/>
      <c r="W17" s="6"/>
      <c r="X17" s="7"/>
      <c r="AE17" s="7"/>
      <c r="AF17" s="7"/>
      <c r="AH17" s="6"/>
      <c r="AI17" s="2"/>
      <c r="AJ17" s="2"/>
      <c r="AK17" s="6"/>
      <c r="AL17" s="2"/>
      <c r="AM17" s="2"/>
      <c r="AN17" s="6"/>
      <c r="AO17" s="2"/>
      <c r="AP17" s="2"/>
      <c r="AQ17" s="6"/>
      <c r="AR17" s="6"/>
      <c r="AS17" s="2"/>
      <c r="AT17" s="2"/>
      <c r="AU17" s="6"/>
      <c r="AV17" s="2"/>
      <c r="AW17" s="2"/>
      <c r="AX17" s="6"/>
      <c r="AY17" s="2"/>
      <c r="AZ17" s="2"/>
    </row>
    <row r="18" spans="1:52">
      <c r="A18" s="17" t="s">
        <v>142</v>
      </c>
      <c r="B18" s="11" t="s">
        <v>164</v>
      </c>
      <c r="C18" s="11" t="s">
        <v>152</v>
      </c>
      <c r="D18" s="11" t="s">
        <v>174</v>
      </c>
      <c r="E18" s="11" t="s">
        <v>183</v>
      </c>
      <c r="F18" s="11" t="s">
        <v>76</v>
      </c>
      <c r="G18" s="11"/>
      <c r="I18" s="38" t="s">
        <v>142</v>
      </c>
      <c r="J18" s="40">
        <f>(SUM(AQ40:BF56,AQ61:BF77))/(S6)</f>
        <v>450639806.33833975</v>
      </c>
      <c r="K18" s="37">
        <f>(S7-1)*(S8-1)*(S9-1)</f>
        <v>240</v>
      </c>
      <c r="L18" s="39">
        <f>J18-J15-J11-J12+J8+J9+J21-J22</f>
        <v>11.592270851135254</v>
      </c>
      <c r="M18" s="39">
        <f t="shared" si="0"/>
        <v>4.8301128546396892E-2</v>
      </c>
      <c r="N18" s="39"/>
      <c r="O18" s="37"/>
      <c r="R18" s="14" t="s">
        <v>309</v>
      </c>
      <c r="S18" s="18">
        <v>1.67</v>
      </c>
      <c r="T18" s="20"/>
      <c r="U18" s="6"/>
      <c r="V18" s="41"/>
      <c r="W18" s="6"/>
      <c r="X18" s="7"/>
      <c r="AE18" s="7"/>
      <c r="AF18" s="7"/>
      <c r="AH18" s="6"/>
      <c r="AI18" s="2"/>
      <c r="AJ18" s="2"/>
      <c r="AK18" s="6"/>
      <c r="AL18" s="2"/>
      <c r="AM18" s="2"/>
      <c r="AN18" s="6"/>
      <c r="AO18" s="2"/>
      <c r="AP18" s="2"/>
      <c r="AQ18" s="6"/>
      <c r="AR18" s="6"/>
      <c r="AS18" s="2"/>
      <c r="AT18" s="2"/>
      <c r="AU18" s="6"/>
      <c r="AV18" s="2"/>
      <c r="AW18" s="2"/>
      <c r="AX18" s="6"/>
      <c r="AY18" s="2"/>
      <c r="AZ18" s="2"/>
    </row>
    <row r="19" spans="1:52">
      <c r="A19" s="17" t="s">
        <v>143</v>
      </c>
      <c r="B19" s="11" t="s">
        <v>165</v>
      </c>
      <c r="C19" s="11" t="s">
        <v>153</v>
      </c>
      <c r="D19" s="11" t="s">
        <v>175</v>
      </c>
      <c r="E19" s="11" t="s">
        <v>184</v>
      </c>
      <c r="F19" s="11" t="s">
        <v>189</v>
      </c>
      <c r="G19" s="11"/>
      <c r="I19" s="38" t="s">
        <v>143</v>
      </c>
      <c r="J19" s="40">
        <f>(SUM(C59:R59,T59:AI59,C80:R80,T80:AI80))/S9</f>
        <v>446361719.13018453</v>
      </c>
      <c r="K19" s="37">
        <f>(S6-1)*(S7-1)*(S8-1)</f>
        <v>15</v>
      </c>
      <c r="L19" s="39">
        <f>J19-J15-J13-J14+J7+J8+J9-J22</f>
        <v>0.92711514234542847</v>
      </c>
      <c r="M19" s="39">
        <f t="shared" si="0"/>
        <v>6.1807676156361895E-2</v>
      </c>
      <c r="N19" s="39">
        <f>M19/M20</f>
        <v>1.3432564783922041</v>
      </c>
      <c r="O19" s="37">
        <v>0.17899999999999999</v>
      </c>
      <c r="R19" s="14" t="s">
        <v>310</v>
      </c>
      <c r="S19" s="18">
        <v>1.67</v>
      </c>
      <c r="T19" s="20"/>
      <c r="U19" s="6"/>
      <c r="V19" s="22"/>
      <c r="W19" s="6"/>
      <c r="X19" s="7"/>
      <c r="AE19" s="7"/>
      <c r="AF19" s="7"/>
      <c r="AH19" s="6"/>
      <c r="AI19" s="2"/>
      <c r="AJ19" s="2"/>
      <c r="AK19" s="6"/>
      <c r="AL19" s="2"/>
      <c r="AM19" s="2"/>
      <c r="AN19" s="6"/>
      <c r="AO19" s="2"/>
      <c r="AP19" s="2"/>
      <c r="AQ19" s="6"/>
      <c r="AR19" s="6"/>
      <c r="AS19" s="2"/>
      <c r="AT19" s="2"/>
      <c r="AU19" s="6"/>
      <c r="AV19" s="2"/>
      <c r="AW19" s="2"/>
      <c r="AX19" s="6"/>
      <c r="AY19" s="2"/>
      <c r="AZ19" s="2"/>
    </row>
    <row r="20" spans="1:52" ht="45">
      <c r="A20" s="17" t="s">
        <v>140</v>
      </c>
      <c r="B20" s="11" t="s">
        <v>166</v>
      </c>
      <c r="C20" s="11" t="s">
        <v>154</v>
      </c>
      <c r="D20" s="32" t="s">
        <v>176</v>
      </c>
      <c r="E20" s="33" t="s">
        <v>185</v>
      </c>
      <c r="F20" s="11" t="s">
        <v>76</v>
      </c>
      <c r="G20" s="11"/>
      <c r="I20" s="38" t="s">
        <v>140</v>
      </c>
      <c r="J20" s="40">
        <f>SUM(C85:R85,T85:AI85)</f>
        <v>450640077.24767357</v>
      </c>
      <c r="K20" s="37">
        <f>(S6-1)*(S7-1)*(S8-1)*(S9-1)</f>
        <v>240</v>
      </c>
      <c r="L20" s="39">
        <f>J20-J19-J16-J18-J17+J13+J14+J10+J15+J11+J12-J7-J8-J9-J21+J22</f>
        <v>11.04319429397583</v>
      </c>
      <c r="M20" s="39">
        <f t="shared" si="0"/>
        <v>4.6013309558232622E-2</v>
      </c>
      <c r="N20" s="39"/>
      <c r="O20" s="37"/>
      <c r="R20" s="25"/>
      <c r="S20" s="20"/>
      <c r="T20" s="20"/>
      <c r="U20" s="52"/>
      <c r="V20" s="52"/>
      <c r="W20" s="52"/>
      <c r="X20" s="7"/>
      <c r="AE20" s="7"/>
      <c r="AF20" s="6"/>
      <c r="AG20" s="6"/>
      <c r="AH20" s="6"/>
      <c r="AI20" s="2"/>
      <c r="AJ20" s="2"/>
      <c r="AK20" s="6"/>
      <c r="AL20" s="2"/>
      <c r="AM20" s="2"/>
      <c r="AN20" s="6"/>
      <c r="AO20" s="2"/>
      <c r="AP20" s="2"/>
      <c r="AQ20" s="6"/>
      <c r="AR20" s="6"/>
      <c r="AS20" s="2"/>
      <c r="AT20" s="2"/>
      <c r="AU20" s="6"/>
      <c r="AV20" s="2"/>
      <c r="AW20" s="2"/>
      <c r="AX20" s="6"/>
      <c r="AY20" s="2"/>
      <c r="AZ20" s="2"/>
    </row>
    <row r="21" spans="1:52">
      <c r="A21" s="9" t="s">
        <v>26</v>
      </c>
      <c r="B21" s="11" t="s">
        <v>167</v>
      </c>
      <c r="C21" s="11" t="s">
        <v>29</v>
      </c>
      <c r="D21" s="11" t="s">
        <v>34</v>
      </c>
      <c r="E21" s="11" t="s">
        <v>40</v>
      </c>
      <c r="F21" s="11" t="s">
        <v>76</v>
      </c>
      <c r="G21" s="11"/>
      <c r="I21" s="35" t="s">
        <v>26</v>
      </c>
      <c r="J21" s="40">
        <f>SUM(AL89:AL105)/(S6*S7*S8)</f>
        <v>450639692.09405541</v>
      </c>
      <c r="K21" s="37">
        <f>(S9-1)</f>
        <v>16</v>
      </c>
      <c r="L21" s="39">
        <f>J21-J22</f>
        <v>4278067.3984686136</v>
      </c>
      <c r="M21" s="39">
        <f t="shared" si="0"/>
        <v>267379.21240428835</v>
      </c>
      <c r="N21" s="39"/>
      <c r="O21" s="37"/>
      <c r="R21" s="25"/>
      <c r="S21" s="20"/>
      <c r="T21" s="20"/>
      <c r="U21" s="6"/>
      <c r="V21" s="22"/>
      <c r="W21" s="6"/>
      <c r="X21" s="7"/>
      <c r="AE21" s="7"/>
      <c r="AF21" s="6"/>
      <c r="AG21" s="57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</row>
    <row r="22" spans="1:52">
      <c r="A22" s="9" t="s">
        <v>9</v>
      </c>
      <c r="B22" s="11" t="s">
        <v>168</v>
      </c>
      <c r="C22" s="11" t="s">
        <v>155</v>
      </c>
      <c r="D22" s="11" t="s">
        <v>177</v>
      </c>
      <c r="E22" s="11" t="s">
        <v>44</v>
      </c>
      <c r="F22" s="11" t="s">
        <v>76</v>
      </c>
      <c r="G22" s="11"/>
      <c r="I22" s="35" t="s">
        <v>9</v>
      </c>
      <c r="J22" s="40">
        <f>(SUM(C84:R84,T84:AI84))^2/(S6*S7*S8*S9)</f>
        <v>446361624.6955868</v>
      </c>
      <c r="K22" s="37">
        <f>(S6*S7*S8*S9)-1</f>
        <v>1087</v>
      </c>
      <c r="L22" s="39">
        <f>J20-J22</f>
        <v>4278452.5520867705</v>
      </c>
      <c r="M22" s="39">
        <f t="shared" si="0"/>
        <v>3936.0189071635423</v>
      </c>
      <c r="N22" s="39"/>
      <c r="O22" s="37"/>
      <c r="R22" s="25"/>
      <c r="S22" s="20"/>
      <c r="T22" s="20"/>
      <c r="U22" s="6"/>
      <c r="V22" s="22"/>
      <c r="W22" s="6"/>
      <c r="X22" s="7"/>
      <c r="AE22" s="7"/>
      <c r="AF22" s="6"/>
      <c r="AG22" s="2"/>
      <c r="AH22" s="2"/>
      <c r="AI22" s="22"/>
      <c r="AJ22" s="2"/>
      <c r="AK22" s="2"/>
      <c r="AL22" s="22"/>
      <c r="AM22" s="2"/>
      <c r="AN22" s="2"/>
      <c r="AO22" s="22"/>
      <c r="AP22" s="2"/>
      <c r="AQ22" s="2"/>
      <c r="AR22" s="55"/>
      <c r="AS22" s="22"/>
      <c r="AT22" s="2"/>
      <c r="AU22" s="2"/>
      <c r="AV22" s="22"/>
      <c r="AW22" s="2"/>
      <c r="AX22" s="2"/>
      <c r="AY22" s="22"/>
      <c r="AZ22" s="2"/>
    </row>
    <row r="23" spans="1:52">
      <c r="A23" s="31"/>
      <c r="B23" s="31"/>
      <c r="C23" s="22"/>
      <c r="D23" s="22"/>
      <c r="E23" s="22"/>
      <c r="F23" s="22"/>
      <c r="G23" s="22"/>
      <c r="H23" s="22"/>
      <c r="I23" s="25"/>
      <c r="J23" s="25"/>
      <c r="R23" s="25"/>
      <c r="S23" s="20"/>
      <c r="T23" s="20"/>
      <c r="U23" s="20"/>
      <c r="W23" s="7"/>
      <c r="X23" s="31"/>
      <c r="Y23" s="2"/>
      <c r="Z23" s="8"/>
      <c r="AA23" s="46"/>
      <c r="AB23" s="8"/>
      <c r="AC23" s="8"/>
      <c r="AD23" s="8"/>
      <c r="AE23" s="7"/>
      <c r="AF23" s="6"/>
      <c r="AG23" s="2"/>
      <c r="AH23" s="2"/>
      <c r="AI23" s="22"/>
      <c r="AJ23" s="2"/>
      <c r="AK23" s="2"/>
      <c r="AL23" s="22"/>
      <c r="AM23" s="2"/>
      <c r="AN23" s="2"/>
      <c r="AO23" s="22"/>
      <c r="AP23" s="2"/>
      <c r="AQ23" s="2"/>
      <c r="AR23" s="2"/>
      <c r="AS23" s="22"/>
      <c r="AT23" s="2"/>
      <c r="AU23" s="2"/>
      <c r="AV23" s="22"/>
      <c r="AW23" s="2"/>
      <c r="AX23" s="2"/>
      <c r="AY23" s="22"/>
      <c r="AZ23" s="2"/>
    </row>
    <row r="24" spans="1:52">
      <c r="A24" s="31"/>
      <c r="B24" s="31"/>
      <c r="C24" s="22"/>
      <c r="D24" s="22"/>
      <c r="E24" s="22"/>
      <c r="F24" s="22"/>
      <c r="G24" s="22"/>
      <c r="H24" s="22"/>
      <c r="I24" s="25"/>
      <c r="J24" s="25"/>
      <c r="R24" s="25"/>
      <c r="S24" s="20"/>
      <c r="T24" s="20"/>
      <c r="U24" s="20"/>
      <c r="W24" s="7"/>
      <c r="X24" s="31"/>
      <c r="Y24" s="2"/>
      <c r="Z24" s="8"/>
      <c r="AA24" s="46"/>
      <c r="AB24" s="8"/>
      <c r="AC24" s="8"/>
      <c r="AD24" s="8"/>
      <c r="AE24" s="7"/>
      <c r="AF24" s="6"/>
      <c r="AG24" s="57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</row>
    <row r="25" spans="1:52">
      <c r="A25" s="31"/>
      <c r="B25" s="31"/>
      <c r="C25" s="22"/>
      <c r="D25" s="22"/>
      <c r="E25" s="22"/>
      <c r="F25" s="22"/>
      <c r="G25" s="22"/>
      <c r="H25" s="22"/>
      <c r="I25" s="25"/>
      <c r="J25" s="25"/>
      <c r="R25" s="25"/>
      <c r="S25" s="20"/>
      <c r="T25" s="20"/>
      <c r="U25" s="20"/>
      <c r="W25" s="7"/>
      <c r="X25" s="31"/>
      <c r="Y25" s="2"/>
      <c r="Z25" s="8"/>
      <c r="AA25" s="46"/>
      <c r="AB25" s="8"/>
      <c r="AC25" s="8"/>
      <c r="AD25" s="8"/>
      <c r="AE25" s="7"/>
      <c r="AF25" s="6"/>
      <c r="AG25" s="2"/>
      <c r="AH25" s="55"/>
      <c r="AI25" s="22"/>
      <c r="AJ25" s="2"/>
      <c r="AK25" s="55"/>
      <c r="AL25" s="22"/>
      <c r="AM25" s="2"/>
      <c r="AN25" s="56"/>
      <c r="AO25" s="22"/>
      <c r="AP25" s="2"/>
      <c r="AQ25" s="2"/>
      <c r="AR25" s="55"/>
      <c r="AS25" s="22"/>
      <c r="AT25" s="2"/>
      <c r="AU25" s="55"/>
      <c r="AV25" s="22"/>
      <c r="AW25" s="2"/>
      <c r="AX25" s="55"/>
      <c r="AY25" s="22"/>
      <c r="AZ25" s="2"/>
    </row>
    <row r="26" spans="1:52">
      <c r="A26" s="31"/>
      <c r="B26" s="31"/>
      <c r="C26" s="22"/>
      <c r="D26" s="22"/>
      <c r="E26" s="22"/>
      <c r="F26" s="22"/>
      <c r="G26" s="22"/>
      <c r="H26" s="22"/>
      <c r="I26" s="25"/>
      <c r="J26" s="25"/>
      <c r="R26" s="25"/>
      <c r="S26" s="20"/>
      <c r="T26" s="20"/>
      <c r="U26" s="20"/>
      <c r="X26" s="31"/>
      <c r="Y26" s="2"/>
      <c r="Z26" s="8"/>
      <c r="AA26" s="46"/>
      <c r="AB26" s="8"/>
      <c r="AC26" s="8"/>
      <c r="AD26" s="8"/>
      <c r="AE26" s="7"/>
      <c r="AF26" s="6"/>
      <c r="AG26" s="2"/>
      <c r="AH26" s="2"/>
      <c r="AI26" s="22"/>
      <c r="AJ26" s="2"/>
      <c r="AK26" s="2"/>
      <c r="AL26" s="22"/>
      <c r="AM26" s="2"/>
      <c r="AN26" s="2"/>
      <c r="AO26" s="22"/>
      <c r="AP26" s="2"/>
      <c r="AQ26" s="2"/>
      <c r="AR26" s="2"/>
      <c r="AS26" s="22"/>
      <c r="AT26" s="2"/>
      <c r="AU26" s="2"/>
      <c r="AV26" s="22"/>
      <c r="AW26" s="2"/>
      <c r="AX26" s="2"/>
      <c r="AY26" s="22"/>
      <c r="AZ26" s="2"/>
    </row>
    <row r="27" spans="1:52">
      <c r="A27" s="31"/>
      <c r="B27" s="31"/>
      <c r="C27" s="22"/>
      <c r="D27" s="22"/>
      <c r="E27" s="22"/>
      <c r="F27" s="22"/>
      <c r="G27" s="22"/>
      <c r="H27" s="22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0"/>
      <c r="T27" s="20"/>
      <c r="U27" s="20"/>
      <c r="X27" s="31"/>
      <c r="Y27" s="2"/>
      <c r="Z27" s="8"/>
      <c r="AA27" s="46"/>
      <c r="AB27" s="8"/>
      <c r="AC27" s="8"/>
      <c r="AD27" s="8"/>
      <c r="AE27" s="7"/>
      <c r="AF27" s="6"/>
      <c r="AG27" s="2"/>
      <c r="AH27" s="2"/>
      <c r="AI27" s="22"/>
      <c r="AJ27" s="2"/>
      <c r="AK27" s="2"/>
      <c r="AL27" s="22"/>
      <c r="AM27" s="2"/>
      <c r="AN27" s="2"/>
      <c r="AO27" s="22"/>
      <c r="AP27" s="2"/>
      <c r="AQ27" s="2"/>
      <c r="AR27" s="2"/>
      <c r="AS27" s="22"/>
      <c r="AT27" s="2"/>
      <c r="AU27" s="2"/>
      <c r="AV27" s="22"/>
      <c r="AW27" s="2"/>
      <c r="AX27" s="2"/>
      <c r="AY27" s="22"/>
      <c r="AZ27" s="2"/>
    </row>
    <row r="28" spans="1:52">
      <c r="A28" s="31"/>
      <c r="B28" s="31"/>
      <c r="C28" s="22"/>
      <c r="D28" s="22"/>
      <c r="E28" s="22"/>
      <c r="F28" s="22"/>
      <c r="G28" s="22"/>
      <c r="H28" s="22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0"/>
      <c r="T28" s="20"/>
      <c r="U28" s="20"/>
      <c r="X28" s="31"/>
      <c r="Y28" s="2"/>
      <c r="Z28" s="8"/>
      <c r="AA28" s="46"/>
      <c r="AB28" s="8"/>
      <c r="AC28" s="8"/>
      <c r="AD28" s="8"/>
      <c r="AE28" s="7"/>
      <c r="AF28" s="6"/>
      <c r="AG28" s="2"/>
      <c r="AH28" s="2"/>
      <c r="AI28" s="22"/>
      <c r="AJ28" s="2"/>
      <c r="AK28" s="2"/>
      <c r="AL28" s="22"/>
      <c r="AM28" s="2"/>
      <c r="AN28" s="2"/>
      <c r="AO28" s="22"/>
      <c r="AP28" s="2"/>
      <c r="AQ28" s="2"/>
      <c r="AR28" s="2"/>
      <c r="AS28" s="22"/>
      <c r="AT28" s="2"/>
      <c r="AU28" s="2"/>
      <c r="AV28" s="22"/>
      <c r="AW28" s="2"/>
      <c r="AX28" s="2"/>
      <c r="AY28" s="22"/>
      <c r="AZ28" s="2"/>
    </row>
    <row r="29" spans="1:52">
      <c r="A29" s="31"/>
      <c r="B29" s="31"/>
      <c r="C29" s="22"/>
      <c r="D29" s="22"/>
      <c r="E29" s="22"/>
      <c r="F29" s="22"/>
      <c r="G29" s="22"/>
      <c r="H29" s="22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0"/>
      <c r="T29" s="20"/>
      <c r="U29" s="20"/>
      <c r="X29" s="31"/>
      <c r="Y29" s="2"/>
      <c r="Z29" s="8"/>
      <c r="AA29" s="46"/>
      <c r="AB29" s="8"/>
      <c r="AC29" s="8"/>
      <c r="AD29" s="8"/>
      <c r="AE29" s="7"/>
      <c r="AF29" s="6"/>
      <c r="AG29" s="2"/>
      <c r="AH29" s="2"/>
      <c r="AI29" s="22"/>
      <c r="AJ29" s="2"/>
      <c r="AK29" s="2"/>
      <c r="AL29" s="22"/>
      <c r="AM29" s="2"/>
      <c r="AN29" s="2"/>
      <c r="AO29" s="22"/>
      <c r="AP29" s="2"/>
      <c r="AQ29" s="2"/>
      <c r="AR29" s="2"/>
      <c r="AS29" s="22"/>
      <c r="AT29" s="2"/>
      <c r="AU29" s="2"/>
      <c r="AV29" s="22"/>
      <c r="AW29" s="2"/>
      <c r="AX29" s="2"/>
      <c r="AY29" s="22"/>
      <c r="AZ29" s="2"/>
    </row>
    <row r="30" spans="1:52">
      <c r="A30" s="31"/>
      <c r="B30" s="31"/>
      <c r="C30" s="22"/>
      <c r="D30" s="22"/>
      <c r="E30" s="22"/>
      <c r="F30" s="22"/>
      <c r="G30" s="22"/>
      <c r="H30" s="22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0"/>
      <c r="T30" s="20"/>
      <c r="U30" s="20"/>
      <c r="X30" s="31"/>
      <c r="Y30" s="2"/>
      <c r="Z30" s="8"/>
      <c r="AA30" s="46"/>
      <c r="AB30" s="8"/>
      <c r="AC30" s="8"/>
      <c r="AD30" s="8"/>
      <c r="AE30" s="7"/>
      <c r="AF30" s="6"/>
      <c r="AG30" s="2"/>
      <c r="AH30" s="2"/>
      <c r="AI30" s="22"/>
      <c r="AJ30" s="2"/>
      <c r="AK30" s="2"/>
      <c r="AL30" s="22"/>
      <c r="AM30" s="2"/>
      <c r="AN30" s="2"/>
      <c r="AO30" s="22"/>
      <c r="AP30" s="2"/>
      <c r="AQ30" s="2"/>
      <c r="AR30" s="2"/>
      <c r="AS30" s="22"/>
      <c r="AT30" s="2"/>
      <c r="AU30" s="2"/>
      <c r="AV30" s="22"/>
      <c r="AW30" s="2"/>
      <c r="AX30" s="2"/>
      <c r="AY30" s="22"/>
      <c r="AZ30" s="2"/>
    </row>
    <row r="31" spans="1:52">
      <c r="A31" s="31"/>
      <c r="B31" s="31"/>
      <c r="C31" s="22"/>
      <c r="D31" s="22"/>
      <c r="E31" s="22"/>
      <c r="F31" s="22"/>
      <c r="G31" s="22"/>
      <c r="H31" s="22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0"/>
      <c r="T31" s="20"/>
      <c r="U31" s="20"/>
      <c r="X31" s="31"/>
      <c r="Y31" s="2"/>
      <c r="Z31" s="8"/>
      <c r="AA31" s="46"/>
      <c r="AB31" s="8"/>
      <c r="AC31" s="8"/>
      <c r="AD31" s="8"/>
      <c r="AE31" s="7"/>
      <c r="AF31" s="7"/>
      <c r="AG31" s="2"/>
      <c r="AH31" s="2"/>
      <c r="AI31" s="2"/>
      <c r="AJ31" s="2"/>
      <c r="AK31" s="2"/>
      <c r="AL31" s="22"/>
      <c r="AM31" s="2"/>
      <c r="AN31" s="2"/>
      <c r="AO31" s="22"/>
      <c r="AP31" s="2"/>
      <c r="AQ31" s="2"/>
      <c r="AR31" s="2"/>
      <c r="AS31" s="22"/>
      <c r="AT31" s="2"/>
      <c r="AU31" s="2"/>
      <c r="AV31" s="22"/>
      <c r="AW31" s="2"/>
      <c r="AX31" s="2"/>
      <c r="AY31" s="22"/>
      <c r="AZ31" s="2"/>
    </row>
    <row r="32" spans="1:52">
      <c r="A32" s="31"/>
      <c r="B32" s="31"/>
      <c r="C32" s="22"/>
      <c r="D32" s="22"/>
      <c r="E32" s="22"/>
      <c r="F32" s="22"/>
      <c r="G32" s="22"/>
      <c r="H32" s="22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0"/>
      <c r="T32" s="20"/>
      <c r="U32" s="20"/>
      <c r="X32" s="31"/>
      <c r="Y32" s="2"/>
      <c r="Z32" s="8"/>
      <c r="AA32" s="46"/>
      <c r="AB32" s="8"/>
      <c r="AC32" s="8"/>
      <c r="AD32" s="8"/>
      <c r="AE32" s="7"/>
      <c r="AF32" s="7"/>
      <c r="AG32" s="8"/>
      <c r="AH32" s="2"/>
      <c r="AI32" s="22"/>
      <c r="AJ32" s="2"/>
      <c r="AK32" s="2"/>
      <c r="AL32" s="22"/>
      <c r="AM32" s="2"/>
      <c r="AN32" s="2"/>
      <c r="AO32" s="22"/>
      <c r="AP32" s="2"/>
      <c r="AQ32" s="2"/>
      <c r="AR32" s="2"/>
      <c r="AS32" s="22"/>
      <c r="AT32" s="2"/>
      <c r="AU32" s="2"/>
      <c r="AV32" s="22"/>
      <c r="AW32" s="2"/>
      <c r="AX32" s="2"/>
      <c r="AY32" s="22"/>
      <c r="AZ32" s="2"/>
    </row>
    <row r="33" spans="1:95">
      <c r="A33" s="31"/>
      <c r="B33" s="31"/>
      <c r="C33" s="22"/>
      <c r="D33" s="22"/>
      <c r="E33" s="22"/>
      <c r="F33" s="22"/>
      <c r="G33" s="22"/>
      <c r="H33" s="22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0"/>
      <c r="T33" s="20"/>
      <c r="U33" s="20"/>
      <c r="X33" s="31"/>
      <c r="Y33" s="2"/>
      <c r="Z33" s="8"/>
      <c r="AA33" s="46"/>
      <c r="AB33" s="8"/>
      <c r="AC33" s="8"/>
      <c r="AD33" s="8"/>
      <c r="AE33" s="7"/>
      <c r="AF33" s="7"/>
      <c r="AG33" s="8"/>
      <c r="AH33" s="2"/>
      <c r="AI33" s="6"/>
      <c r="AJ33" s="2"/>
      <c r="AK33" s="2"/>
      <c r="AL33" s="22"/>
      <c r="AM33" s="2"/>
      <c r="AN33" s="2"/>
      <c r="AO33" s="22"/>
      <c r="AP33" s="2"/>
      <c r="AQ33" s="2"/>
      <c r="AR33" s="2"/>
      <c r="AS33" s="22"/>
      <c r="AT33" s="2"/>
      <c r="AU33" s="2"/>
      <c r="AV33" s="22"/>
      <c r="AW33" s="2"/>
      <c r="AX33" s="2"/>
      <c r="AY33" s="22"/>
      <c r="AZ33" s="2"/>
    </row>
    <row r="34" spans="1:95">
      <c r="A34" s="31"/>
      <c r="B34" s="31"/>
      <c r="C34" s="22"/>
      <c r="D34" s="22"/>
      <c r="E34" s="22"/>
      <c r="F34" s="22"/>
      <c r="G34" s="22"/>
      <c r="H34" s="22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0"/>
      <c r="T34" s="20"/>
      <c r="U34" s="20"/>
      <c r="X34" s="31"/>
      <c r="Y34" s="2"/>
      <c r="Z34" s="8"/>
      <c r="AA34" s="46"/>
      <c r="AB34" s="8"/>
      <c r="AC34" s="8"/>
      <c r="AD34" s="8"/>
      <c r="AE34" s="7"/>
      <c r="AF34" s="7"/>
      <c r="AG34" s="8"/>
      <c r="AH34" s="2"/>
      <c r="AI34" s="2"/>
      <c r="AJ34" s="2"/>
      <c r="AK34" s="2"/>
      <c r="AL34" s="22"/>
      <c r="AM34" s="2"/>
      <c r="AN34" s="2"/>
      <c r="AO34" s="22"/>
      <c r="AP34" s="2"/>
      <c r="AQ34" s="2"/>
      <c r="AR34" s="2"/>
      <c r="AS34" s="22"/>
      <c r="AT34" s="2"/>
      <c r="AU34" s="2"/>
      <c r="AV34" s="22"/>
      <c r="AW34" s="2"/>
      <c r="AX34" s="2"/>
      <c r="AY34" s="22"/>
      <c r="AZ34" s="2"/>
    </row>
    <row r="35" spans="1:9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8"/>
      <c r="X35" s="7"/>
      <c r="Y35" s="7"/>
      <c r="Z35" s="7"/>
      <c r="AA35" s="2"/>
      <c r="AB35" s="7"/>
      <c r="AE35" s="7"/>
      <c r="AF35" s="7"/>
      <c r="AG35" s="24"/>
      <c r="AH35" s="8"/>
      <c r="AI35" s="31"/>
      <c r="AJ35" s="8"/>
    </row>
    <row r="36" spans="1:95">
      <c r="A36" s="6" t="s">
        <v>233</v>
      </c>
      <c r="B36" s="6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19"/>
      <c r="X36" s="7"/>
      <c r="Y36" s="7"/>
      <c r="Z36" s="7"/>
      <c r="AA36" s="7"/>
      <c r="AB36" s="7"/>
      <c r="AE36" s="7"/>
      <c r="AF36" s="7"/>
    </row>
    <row r="37" spans="1:95" ht="18.75">
      <c r="A37" s="6"/>
      <c r="B37" s="6"/>
      <c r="C37" s="74" t="s">
        <v>206</v>
      </c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"/>
      <c r="T37" s="74" t="s">
        <v>319</v>
      </c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4"/>
      <c r="AF37" s="74"/>
      <c r="AG37" s="74"/>
      <c r="AH37" s="74"/>
      <c r="AI37" s="74"/>
    </row>
    <row r="38" spans="1:95">
      <c r="A38" s="7"/>
      <c r="B38" s="7"/>
      <c r="C38" s="18" t="s">
        <v>190</v>
      </c>
      <c r="D38" s="21" t="s">
        <v>191</v>
      </c>
      <c r="E38" s="21" t="s">
        <v>192</v>
      </c>
      <c r="F38" s="18" t="s">
        <v>193</v>
      </c>
      <c r="G38" s="21" t="s">
        <v>194</v>
      </c>
      <c r="H38" s="21" t="s">
        <v>195</v>
      </c>
      <c r="I38" s="18" t="s">
        <v>196</v>
      </c>
      <c r="J38" s="21" t="s">
        <v>197</v>
      </c>
      <c r="K38" s="21" t="s">
        <v>198</v>
      </c>
      <c r="L38" s="18" t="s">
        <v>199</v>
      </c>
      <c r="M38" s="21" t="s">
        <v>200</v>
      </c>
      <c r="N38" s="21" t="s">
        <v>201</v>
      </c>
      <c r="O38" s="18" t="s">
        <v>202</v>
      </c>
      <c r="P38" s="21" t="s">
        <v>203</v>
      </c>
      <c r="Q38" s="21" t="s">
        <v>204</v>
      </c>
      <c r="R38" s="18" t="s">
        <v>205</v>
      </c>
      <c r="S38" s="7"/>
      <c r="T38" s="18" t="s">
        <v>190</v>
      </c>
      <c r="U38" s="21" t="s">
        <v>191</v>
      </c>
      <c r="V38" s="21" t="s">
        <v>192</v>
      </c>
      <c r="W38" s="18" t="s">
        <v>193</v>
      </c>
      <c r="X38" s="21" t="s">
        <v>194</v>
      </c>
      <c r="Y38" s="21" t="s">
        <v>195</v>
      </c>
      <c r="Z38" s="18" t="s">
        <v>196</v>
      </c>
      <c r="AA38" s="21" t="s">
        <v>197</v>
      </c>
      <c r="AB38" s="21" t="s">
        <v>198</v>
      </c>
      <c r="AC38" s="18" t="s">
        <v>199</v>
      </c>
      <c r="AD38" s="21" t="s">
        <v>200</v>
      </c>
      <c r="AE38" s="21" t="s">
        <v>201</v>
      </c>
      <c r="AF38" s="18" t="s">
        <v>202</v>
      </c>
      <c r="AG38" s="21" t="s">
        <v>203</v>
      </c>
      <c r="AH38" s="21" t="s">
        <v>204</v>
      </c>
      <c r="AI38" s="18" t="s">
        <v>205</v>
      </c>
      <c r="CB38" s="60" t="s">
        <v>315</v>
      </c>
      <c r="CC38" s="60"/>
      <c r="CD38" s="60"/>
      <c r="CE38" s="60"/>
      <c r="CF38" s="60"/>
      <c r="CG38" s="60"/>
      <c r="CH38" s="60"/>
      <c r="CI38" s="60"/>
      <c r="CJ38" s="60"/>
      <c r="CK38" s="60"/>
      <c r="CL38" s="60"/>
      <c r="CM38" s="60"/>
      <c r="CN38" s="60"/>
      <c r="CO38" s="60"/>
      <c r="CP38" s="60"/>
      <c r="CQ38" s="60"/>
    </row>
    <row r="39" spans="1:95" ht="23.25">
      <c r="A39" s="5"/>
      <c r="B39" s="5"/>
      <c r="C39" s="9" t="s">
        <v>112</v>
      </c>
      <c r="D39" s="9" t="s">
        <v>113</v>
      </c>
      <c r="E39" s="9" t="s">
        <v>114</v>
      </c>
      <c r="F39" s="9" t="s">
        <v>115</v>
      </c>
      <c r="G39" s="9" t="s">
        <v>116</v>
      </c>
      <c r="H39" s="9" t="s">
        <v>117</v>
      </c>
      <c r="I39" s="9" t="s">
        <v>118</v>
      </c>
      <c r="J39" s="9" t="s">
        <v>119</v>
      </c>
      <c r="K39" s="9" t="s">
        <v>120</v>
      </c>
      <c r="L39" s="9" t="s">
        <v>121</v>
      </c>
      <c r="M39" s="9" t="s">
        <v>122</v>
      </c>
      <c r="N39" s="9" t="s">
        <v>123</v>
      </c>
      <c r="O39" s="9" t="s">
        <v>124</v>
      </c>
      <c r="P39" s="9" t="s">
        <v>125</v>
      </c>
      <c r="Q39" s="9" t="s">
        <v>126</v>
      </c>
      <c r="R39" s="17" t="s">
        <v>127</v>
      </c>
      <c r="S39" s="17" t="s">
        <v>18</v>
      </c>
      <c r="T39" s="9" t="s">
        <v>112</v>
      </c>
      <c r="U39" s="9" t="s">
        <v>113</v>
      </c>
      <c r="V39" s="9" t="s">
        <v>114</v>
      </c>
      <c r="W39" s="9" t="s">
        <v>115</v>
      </c>
      <c r="X39" s="9" t="s">
        <v>116</v>
      </c>
      <c r="Y39" s="9" t="s">
        <v>117</v>
      </c>
      <c r="Z39" s="9" t="s">
        <v>118</v>
      </c>
      <c r="AA39" s="9" t="s">
        <v>119</v>
      </c>
      <c r="AB39" s="9" t="s">
        <v>120</v>
      </c>
      <c r="AC39" s="9" t="s">
        <v>121</v>
      </c>
      <c r="AD39" s="9" t="s">
        <v>122</v>
      </c>
      <c r="AE39" s="9" t="s">
        <v>123</v>
      </c>
      <c r="AF39" s="9" t="s">
        <v>124</v>
      </c>
      <c r="AG39" s="9" t="s">
        <v>125</v>
      </c>
      <c r="AH39" s="9" t="s">
        <v>126</v>
      </c>
      <c r="AI39" s="17" t="s">
        <v>127</v>
      </c>
      <c r="AJ39" s="17" t="s">
        <v>18</v>
      </c>
      <c r="AL39" s="17" t="s">
        <v>224</v>
      </c>
      <c r="AN39" s="22"/>
      <c r="AQ39" s="64" t="s">
        <v>302</v>
      </c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6"/>
      <c r="BH39" s="64" t="s">
        <v>229</v>
      </c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6"/>
      <c r="CB39" s="18" t="s">
        <v>190</v>
      </c>
      <c r="CC39" s="18" t="s">
        <v>191</v>
      </c>
      <c r="CD39" s="18" t="s">
        <v>192</v>
      </c>
      <c r="CE39" s="18" t="s">
        <v>193</v>
      </c>
      <c r="CF39" s="18" t="s">
        <v>194</v>
      </c>
      <c r="CG39" s="18" t="s">
        <v>195</v>
      </c>
      <c r="CH39" s="18" t="s">
        <v>196</v>
      </c>
      <c r="CI39" s="18" t="s">
        <v>197</v>
      </c>
      <c r="CJ39" s="18" t="s">
        <v>198</v>
      </c>
      <c r="CK39" s="18" t="s">
        <v>199</v>
      </c>
      <c r="CL39" s="18" t="s">
        <v>200</v>
      </c>
      <c r="CM39" s="18" t="s">
        <v>201</v>
      </c>
      <c r="CN39" s="18" t="s">
        <v>202</v>
      </c>
      <c r="CO39" s="18" t="s">
        <v>203</v>
      </c>
      <c r="CP39" s="18" t="s">
        <v>204</v>
      </c>
      <c r="CQ39" s="18" t="s">
        <v>205</v>
      </c>
    </row>
    <row r="40" spans="1:95">
      <c r="A40" s="68" t="s">
        <v>325</v>
      </c>
      <c r="B40" s="35" t="s">
        <v>207</v>
      </c>
      <c r="C40" s="26">
        <v>582.84096940796064</v>
      </c>
      <c r="D40" s="27">
        <v>582.9707619721114</v>
      </c>
      <c r="E40" s="27">
        <v>582.87570402390463</v>
      </c>
      <c r="F40" s="27">
        <v>582.66410324103583</v>
      </c>
      <c r="G40" s="27">
        <v>582.75028845264205</v>
      </c>
      <c r="H40" s="27">
        <v>582.57528076100391</v>
      </c>
      <c r="I40" s="27">
        <v>582.30616177211118</v>
      </c>
      <c r="J40" s="27">
        <v>582.31420934043854</v>
      </c>
      <c r="K40" s="27">
        <v>582.13217388605722</v>
      </c>
      <c r="L40" s="27">
        <v>581.94975028326621</v>
      </c>
      <c r="M40" s="27">
        <v>581.88969619542002</v>
      </c>
      <c r="N40" s="27">
        <v>581.82623353864528</v>
      </c>
      <c r="O40" s="27">
        <v>581.71169156992198</v>
      </c>
      <c r="P40" s="27">
        <v>581.69810693505849</v>
      </c>
      <c r="Q40" s="27">
        <v>581.72118773267005</v>
      </c>
      <c r="R40" s="26">
        <v>581.74091901736995</v>
      </c>
      <c r="S40" s="18">
        <f t="shared" ref="S40:S56" si="2">SUM(C40:R40)</f>
        <v>9315.9672381296168</v>
      </c>
      <c r="T40" s="26">
        <v>583.69849981592051</v>
      </c>
      <c r="U40" s="27">
        <v>583.78192994521942</v>
      </c>
      <c r="V40" s="27">
        <v>583.89932854083668</v>
      </c>
      <c r="W40" s="27">
        <v>583.91800948904381</v>
      </c>
      <c r="X40" s="27">
        <v>583.83067794516512</v>
      </c>
      <c r="Y40" s="27">
        <v>583.88194163473452</v>
      </c>
      <c r="Z40" s="27">
        <v>583.79173677629501</v>
      </c>
      <c r="AA40" s="27">
        <v>583.71325170816885</v>
      </c>
      <c r="AB40" s="27">
        <v>583.70983133346556</v>
      </c>
      <c r="AC40" s="27">
        <v>583.70261308366423</v>
      </c>
      <c r="AD40" s="27">
        <v>583.71693956772958</v>
      </c>
      <c r="AE40" s="27">
        <v>583.53936905159264</v>
      </c>
      <c r="AF40" s="27">
        <v>583.60873183645344</v>
      </c>
      <c r="AG40" s="27">
        <v>583.54523764681255</v>
      </c>
      <c r="AH40" s="27">
        <v>583.60876312569815</v>
      </c>
      <c r="AI40" s="26">
        <v>583.65754404603331</v>
      </c>
      <c r="AJ40" s="47">
        <f t="shared" ref="AJ40:AJ56" si="3">SUM(T40:AI40)</f>
        <v>9339.6044055468337</v>
      </c>
      <c r="AK40" s="48"/>
      <c r="AL40" s="49">
        <f>SUM(S40,AJ40)</f>
        <v>18655.571643676449</v>
      </c>
      <c r="AQ40" s="5">
        <f>(SUM(C40,T40))^2</f>
        <v>1360814.3332571341</v>
      </c>
      <c r="AR40" s="5">
        <f t="shared" ref="AR40:BF40" si="4">(SUM(D40,U40))^2</f>
        <v>1361311.8440963379</v>
      </c>
      <c r="AS40" s="5">
        <f t="shared" si="4"/>
        <v>1361363.9766164529</v>
      </c>
      <c r="AT40" s="5">
        <f t="shared" si="4"/>
        <v>1360913.8257417763</v>
      </c>
      <c r="AU40" s="5">
        <f t="shared" si="4"/>
        <v>1360911.1511616413</v>
      </c>
      <c r="AV40" s="5">
        <f t="shared" si="4"/>
        <v>1360622.4516791811</v>
      </c>
      <c r="AW40" s="5">
        <f t="shared" si="4"/>
        <v>1359784.308999009</v>
      </c>
      <c r="AX40" s="5">
        <f t="shared" si="4"/>
        <v>1359620.0399194616</v>
      </c>
      <c r="AY40" s="5">
        <f t="shared" si="4"/>
        <v>1359187.5811342781</v>
      </c>
      <c r="AZ40" s="5">
        <f t="shared" si="4"/>
        <v>1358745.4322229102</v>
      </c>
      <c r="BA40" s="5">
        <f t="shared" si="4"/>
        <v>1358638.8293350877</v>
      </c>
      <c r="BB40" s="5">
        <f t="shared" si="4"/>
        <v>1358076.9877005082</v>
      </c>
      <c r="BC40" s="5">
        <f t="shared" si="4"/>
        <v>1357971.6892080144</v>
      </c>
      <c r="BD40" s="5">
        <f t="shared" si="4"/>
        <v>1357792.052092345</v>
      </c>
      <c r="BE40" s="5">
        <f t="shared" si="4"/>
        <v>1357993.8943675668</v>
      </c>
      <c r="BF40" s="5">
        <f t="shared" si="4"/>
        <v>1358153.5777105421</v>
      </c>
      <c r="BH40" s="18">
        <f>SQRT(AQ40)</f>
        <v>1166.539469223881</v>
      </c>
      <c r="BI40" s="18">
        <f t="shared" ref="BI40:BW55" si="5">SQRT(AR40)</f>
        <v>1166.7526919173308</v>
      </c>
      <c r="BJ40" s="18">
        <f t="shared" si="5"/>
        <v>1166.7750325647412</v>
      </c>
      <c r="BK40" s="18">
        <f t="shared" si="5"/>
        <v>1166.5821127300796</v>
      </c>
      <c r="BL40" s="18">
        <f t="shared" si="5"/>
        <v>1166.5809663978071</v>
      </c>
      <c r="BM40" s="18">
        <f t="shared" si="5"/>
        <v>1166.4572223957384</v>
      </c>
      <c r="BN40" s="18">
        <f t="shared" si="5"/>
        <v>1166.0978985484062</v>
      </c>
      <c r="BO40" s="18">
        <f t="shared" si="5"/>
        <v>1166.0274610486074</v>
      </c>
      <c r="BP40" s="18">
        <f t="shared" si="5"/>
        <v>1165.8420052195229</v>
      </c>
      <c r="BQ40" s="18">
        <f t="shared" si="5"/>
        <v>1165.6523633669303</v>
      </c>
      <c r="BR40" s="18">
        <f t="shared" si="5"/>
        <v>1165.6066357631496</v>
      </c>
      <c r="BS40" s="18">
        <f t="shared" si="5"/>
        <v>1165.3656025902378</v>
      </c>
      <c r="BT40" s="18">
        <f t="shared" si="5"/>
        <v>1165.3204234063755</v>
      </c>
      <c r="BU40" s="18">
        <f t="shared" si="5"/>
        <v>1165.243344581871</v>
      </c>
      <c r="BV40" s="18">
        <f t="shared" si="5"/>
        <v>1165.3299508583682</v>
      </c>
      <c r="BW40" s="18">
        <f t="shared" si="5"/>
        <v>1165.3984630634031</v>
      </c>
      <c r="CB40" s="18">
        <f>ABS(C40-T40)</f>
        <v>0.8575304079598709</v>
      </c>
      <c r="CC40" s="18">
        <f t="shared" ref="CC40:CQ40" si="6">ABS(D40-U40)</f>
        <v>0.81116797310801303</v>
      </c>
      <c r="CD40" s="18">
        <f t="shared" si="6"/>
        <v>1.0236245169320455</v>
      </c>
      <c r="CE40" s="18">
        <f t="shared" si="6"/>
        <v>1.2539062480079792</v>
      </c>
      <c r="CF40" s="18">
        <f t="shared" si="6"/>
        <v>1.0803894925230679</v>
      </c>
      <c r="CG40" s="18">
        <f t="shared" si="6"/>
        <v>1.3066608737306069</v>
      </c>
      <c r="CH40" s="18">
        <f t="shared" si="6"/>
        <v>1.4855750041838292</v>
      </c>
      <c r="CI40" s="18">
        <f t="shared" si="6"/>
        <v>1.399042367730317</v>
      </c>
      <c r="CJ40" s="18">
        <f t="shared" si="6"/>
        <v>1.5776574474083418</v>
      </c>
      <c r="CK40" s="18">
        <f t="shared" si="6"/>
        <v>1.7528628003980202</v>
      </c>
      <c r="CL40" s="18">
        <f t="shared" si="6"/>
        <v>1.8272433723095673</v>
      </c>
      <c r="CM40" s="18">
        <f t="shared" si="6"/>
        <v>1.7131355129473604</v>
      </c>
      <c r="CN40" s="18">
        <f t="shared" si="6"/>
        <v>1.8970402665314623</v>
      </c>
      <c r="CO40" s="18">
        <f t="shared" si="6"/>
        <v>1.8471307117540618</v>
      </c>
      <c r="CP40" s="18">
        <f t="shared" si="6"/>
        <v>1.8875753930281007</v>
      </c>
      <c r="CQ40" s="18">
        <f t="shared" si="6"/>
        <v>1.9166250286633613</v>
      </c>
    </row>
    <row r="41" spans="1:95">
      <c r="A41" s="69"/>
      <c r="B41" s="35" t="s">
        <v>208</v>
      </c>
      <c r="C41" s="26">
        <v>602.70757358805997</v>
      </c>
      <c r="D41" s="27">
        <v>602.56148830278971</v>
      </c>
      <c r="E41" s="27">
        <v>602.43278880876483</v>
      </c>
      <c r="F41" s="27">
        <v>602.30569397808802</v>
      </c>
      <c r="G41" s="27">
        <v>602.18235127018897</v>
      </c>
      <c r="H41" s="27">
        <v>602.03779655487085</v>
      </c>
      <c r="I41" s="27">
        <v>601.66520156772981</v>
      </c>
      <c r="J41" s="27">
        <v>601.33176870676994</v>
      </c>
      <c r="K41" s="27">
        <v>601.30933619203108</v>
      </c>
      <c r="L41" s="27">
        <v>601.20740382928307</v>
      </c>
      <c r="M41" s="27">
        <v>601.03004292908349</v>
      </c>
      <c r="N41" s="27">
        <v>603.16788848167437</v>
      </c>
      <c r="O41" s="27">
        <v>603.15059116772807</v>
      </c>
      <c r="P41" s="27">
        <v>603.23019594143261</v>
      </c>
      <c r="Q41" s="27">
        <v>603.3822882203192</v>
      </c>
      <c r="R41" s="26">
        <v>603.11483305859053</v>
      </c>
      <c r="S41" s="18">
        <f t="shared" si="2"/>
        <v>9636.8172425974044</v>
      </c>
      <c r="T41" s="26">
        <v>604.73591485771078</v>
      </c>
      <c r="U41" s="27">
        <v>604.85514192330663</v>
      </c>
      <c r="V41" s="27">
        <v>604.84163961553702</v>
      </c>
      <c r="W41" s="27">
        <v>604.91176285657332</v>
      </c>
      <c r="X41" s="27">
        <v>604.87340432602127</v>
      </c>
      <c r="Y41" s="27">
        <v>604.67121934893385</v>
      </c>
      <c r="Z41" s="27">
        <v>604.68885521274831</v>
      </c>
      <c r="AA41" s="27">
        <v>604.61387477430401</v>
      </c>
      <c r="AB41" s="27">
        <v>604.3097279836652</v>
      </c>
      <c r="AC41" s="27">
        <v>604.14559501772681</v>
      </c>
      <c r="AD41" s="27">
        <v>604.07860291812926</v>
      </c>
      <c r="AE41" s="27">
        <v>603.76125859263118</v>
      </c>
      <c r="AF41" s="27">
        <v>604.08897445179355</v>
      </c>
      <c r="AG41" s="27">
        <v>603.77589234561731</v>
      </c>
      <c r="AH41" s="27">
        <v>603.85620745816709</v>
      </c>
      <c r="AI41" s="26">
        <v>603.8693259263456</v>
      </c>
      <c r="AJ41" s="47">
        <f t="shared" si="3"/>
        <v>9670.0773976092114</v>
      </c>
      <c r="AK41" s="48"/>
      <c r="AL41" s="49">
        <f t="shared" ref="AL41:AL56" si="7">SUM(S41,AJ41)</f>
        <v>19306.894640206614</v>
      </c>
      <c r="AQ41" s="5">
        <f t="shared" ref="AQ41:AQ56" si="8">(SUM(C41,T41))^2</f>
        <v>1457919.7777900922</v>
      </c>
      <c r="AR41" s="5">
        <f t="shared" ref="AR41:AR56" si="9">(SUM(D41,U41))^2</f>
        <v>1457854.9189465421</v>
      </c>
      <c r="AS41" s="5">
        <f t="shared" ref="AS41:AS56" si="10">(SUM(E41,V41))^2</f>
        <v>1457511.5455272244</v>
      </c>
      <c r="AT41" s="5">
        <f t="shared" ref="AT41:AT56" si="11">(SUM(F41,W41))^2</f>
        <v>1457373.9880863475</v>
      </c>
      <c r="AU41" s="5">
        <f t="shared" ref="AU41:AU56" si="12">(SUM(G41,X41))^2</f>
        <v>1456983.5971179381</v>
      </c>
      <c r="AV41" s="5">
        <f t="shared" ref="AV41:AV56" si="13">(SUM(H41,Y41))^2</f>
        <v>1456146.649063529</v>
      </c>
      <c r="AW41" s="5">
        <f t="shared" ref="AW41:AW56" si="14">(SUM(I41,Z41))^2</f>
        <v>1455290.1103107168</v>
      </c>
      <c r="AX41" s="5">
        <f t="shared" ref="AX41:AX56" si="15">(SUM(J41,AA41))^2</f>
        <v>1454304.8950309819</v>
      </c>
      <c r="AY41" s="5">
        <f t="shared" ref="AY41:AY56" si="16">(SUM(K41,AB41))^2</f>
        <v>1453517.3279038814</v>
      </c>
      <c r="AZ41" s="5">
        <f t="shared" ref="AZ41:AZ56" si="17">(SUM(L41,AC41))^2</f>
        <v>1452875.8518294801</v>
      </c>
      <c r="BA41" s="5">
        <f t="shared" ref="BA41:BA56" si="18">(SUM(M41,AD41))^2</f>
        <v>1452286.8482957028</v>
      </c>
      <c r="BB41" s="5">
        <f t="shared" ref="BB41:BB56" si="19">(SUM(N41,AE41))^2</f>
        <v>1456677.9660575106</v>
      </c>
      <c r="BC41" s="5">
        <f t="shared" ref="BC41:BC56" si="20">(SUM(O41,AF41))^2</f>
        <v>1457427.3687972114</v>
      </c>
      <c r="BD41" s="5">
        <f t="shared" ref="BD41:BD56" si="21">(SUM(P41,AG41))^2</f>
        <v>1456863.6971620056</v>
      </c>
      <c r="BE41" s="5">
        <f t="shared" ref="BE41:BE56" si="22">(SUM(Q41,AH41))^2</f>
        <v>1457424.7854480546</v>
      </c>
      <c r="BF41" s="5">
        <f t="shared" ref="BF41:BF56" si="23">(SUM(R41,AI41))^2</f>
        <v>1456810.7600405735</v>
      </c>
      <c r="BH41" s="18">
        <f t="shared" ref="BH41:BH56" si="24">SQRT(AQ41)</f>
        <v>1207.4434884457708</v>
      </c>
      <c r="BI41" s="18">
        <f t="shared" si="5"/>
        <v>1207.4166302260965</v>
      </c>
      <c r="BJ41" s="18">
        <f t="shared" si="5"/>
        <v>1207.2744284243017</v>
      </c>
      <c r="BK41" s="18">
        <f t="shared" si="5"/>
        <v>1207.2174568346613</v>
      </c>
      <c r="BL41" s="18">
        <f t="shared" si="5"/>
        <v>1207.0557555962102</v>
      </c>
      <c r="BM41" s="18">
        <f t="shared" si="5"/>
        <v>1206.7090159038048</v>
      </c>
      <c r="BN41" s="18">
        <f t="shared" si="5"/>
        <v>1206.354056780478</v>
      </c>
      <c r="BO41" s="18">
        <f t="shared" si="5"/>
        <v>1205.9456434810741</v>
      </c>
      <c r="BP41" s="18">
        <f t="shared" si="5"/>
        <v>1205.6190641756962</v>
      </c>
      <c r="BQ41" s="18">
        <f t="shared" si="5"/>
        <v>1205.35299884701</v>
      </c>
      <c r="BR41" s="18">
        <f t="shared" si="5"/>
        <v>1205.1086458472128</v>
      </c>
      <c r="BS41" s="18">
        <f t="shared" si="5"/>
        <v>1206.9291470743055</v>
      </c>
      <c r="BT41" s="18">
        <f t="shared" si="5"/>
        <v>1207.2395656195217</v>
      </c>
      <c r="BU41" s="18">
        <f t="shared" si="5"/>
        <v>1207.0060882870498</v>
      </c>
      <c r="BV41" s="18">
        <f t="shared" si="5"/>
        <v>1207.2384956784863</v>
      </c>
      <c r="BW41" s="18">
        <f t="shared" si="5"/>
        <v>1206.9841589849361</v>
      </c>
      <c r="CB41" s="18">
        <f t="shared" ref="CB41:CB56" si="25">ABS(C41-T41)</f>
        <v>2.0283412696508094</v>
      </c>
      <c r="CC41" s="18">
        <f t="shared" ref="CC41:CC56" si="26">ABS(D41-U41)</f>
        <v>2.2936536205169205</v>
      </c>
      <c r="CD41" s="18">
        <f t="shared" ref="CD41:CD56" si="27">ABS(E41-V41)</f>
        <v>2.4088508067721932</v>
      </c>
      <c r="CE41" s="18">
        <f t="shared" ref="CE41:CE56" si="28">ABS(F41-W41)</f>
        <v>2.6060688784853028</v>
      </c>
      <c r="CF41" s="18">
        <f t="shared" ref="CF41:CF56" si="29">ABS(G41-X41)</f>
        <v>2.6910530558322989</v>
      </c>
      <c r="CG41" s="18">
        <f t="shared" ref="CG41:CG56" si="30">ABS(H41-Y41)</f>
        <v>2.6334227940629944</v>
      </c>
      <c r="CH41" s="18">
        <f t="shared" ref="CH41:CH56" si="31">ABS(I41-Z41)</f>
        <v>3.0236536450184985</v>
      </c>
      <c r="CI41" s="18">
        <f t="shared" ref="CI41:CI56" si="32">ABS(J41-AA41)</f>
        <v>3.2821060675340732</v>
      </c>
      <c r="CJ41" s="18">
        <f t="shared" ref="CJ41:CJ56" si="33">ABS(K41-AB41)</f>
        <v>3.0003917916341152</v>
      </c>
      <c r="CK41" s="18">
        <f t="shared" ref="CK41:CK56" si="34">ABS(L41-AC41)</f>
        <v>2.9381911884437386</v>
      </c>
      <c r="CL41" s="18">
        <f t="shared" ref="CL41:CL56" si="35">ABS(M41-AD41)</f>
        <v>3.0485599890457706</v>
      </c>
      <c r="CM41" s="18">
        <f t="shared" ref="CM41:CM56" si="36">ABS(N41-AE41)</f>
        <v>0.59337011095681191</v>
      </c>
      <c r="CN41" s="18">
        <f t="shared" ref="CN41:CN56" si="37">ABS(O41-AF41)</f>
        <v>0.93838328406548044</v>
      </c>
      <c r="CO41" s="18">
        <f t="shared" ref="CO41:CO56" si="38">ABS(P41-AG41)</f>
        <v>0.54569640418469589</v>
      </c>
      <c r="CP41" s="18">
        <f t="shared" ref="CP41:CP56" si="39">ABS(Q41-AH41)</f>
        <v>0.47391923784789469</v>
      </c>
      <c r="CQ41" s="18">
        <f t="shared" ref="CQ41:CQ56" si="40">ABS(R41-AI41)</f>
        <v>0.75449286775506152</v>
      </c>
    </row>
    <row r="42" spans="1:95">
      <c r="A42" s="69"/>
      <c r="B42" s="35" t="s">
        <v>209</v>
      </c>
      <c r="C42" s="26">
        <v>697.78176882885623</v>
      </c>
      <c r="D42" s="27">
        <v>697.98697148505926</v>
      </c>
      <c r="E42" s="27">
        <v>697.92018558864515</v>
      </c>
      <c r="F42" s="27">
        <v>697.84712141135469</v>
      </c>
      <c r="G42" s="27">
        <v>697.85540028115679</v>
      </c>
      <c r="H42" s="27">
        <v>697.89253694801823</v>
      </c>
      <c r="I42" s="27">
        <v>698.04576301752797</v>
      </c>
      <c r="J42" s="27">
        <v>698.25887269940108</v>
      </c>
      <c r="K42" s="27">
        <v>697.79257494761293</v>
      </c>
      <c r="L42" s="27">
        <v>698.12426415199207</v>
      </c>
      <c r="M42" s="27">
        <v>698.19121549940223</v>
      </c>
      <c r="N42" s="27">
        <v>698.03322683187173</v>
      </c>
      <c r="O42" s="27">
        <v>698.10044031274856</v>
      </c>
      <c r="P42" s="27">
        <v>698.00184761792696</v>
      </c>
      <c r="Q42" s="27">
        <v>697.88535930717046</v>
      </c>
      <c r="R42" s="26">
        <v>697.87319133123947</v>
      </c>
      <c r="S42" s="18">
        <f t="shared" si="2"/>
        <v>11167.590740259984</v>
      </c>
      <c r="T42" s="26">
        <v>697.41257153631796</v>
      </c>
      <c r="U42" s="27">
        <v>698.10910994223184</v>
      </c>
      <c r="V42" s="27">
        <v>698.10596007171284</v>
      </c>
      <c r="W42" s="27">
        <v>697.9437526942238</v>
      </c>
      <c r="X42" s="27">
        <v>698.12128440279184</v>
      </c>
      <c r="Y42" s="27">
        <v>698.19219208484344</v>
      </c>
      <c r="Z42" s="27">
        <v>698.28429364242686</v>
      </c>
      <c r="AA42" s="27">
        <v>698.1224792593639</v>
      </c>
      <c r="AB42" s="27">
        <v>698.23180230079572</v>
      </c>
      <c r="AC42" s="27">
        <v>698.28211332629564</v>
      </c>
      <c r="AD42" s="27">
        <v>698.1377733057783</v>
      </c>
      <c r="AE42" s="27">
        <v>698.2036191031882</v>
      </c>
      <c r="AF42" s="27">
        <v>698.47755669103537</v>
      </c>
      <c r="AG42" s="27">
        <v>698.54625186494184</v>
      </c>
      <c r="AH42" s="27">
        <v>698.52246417629362</v>
      </c>
      <c r="AI42" s="26">
        <v>698.12507635551276</v>
      </c>
      <c r="AJ42" s="47">
        <f t="shared" si="3"/>
        <v>11170.818300757754</v>
      </c>
      <c r="AK42" s="48"/>
      <c r="AL42" s="49">
        <f t="shared" si="7"/>
        <v>22338.409041017738</v>
      </c>
      <c r="AQ42" s="5">
        <f t="shared" si="8"/>
        <v>1946567.2473870134</v>
      </c>
      <c r="AR42" s="5">
        <f t="shared" si="9"/>
        <v>1949084.2685766378</v>
      </c>
      <c r="AS42" s="5">
        <f t="shared" si="10"/>
        <v>1948888.9993673151</v>
      </c>
      <c r="AT42" s="5">
        <f t="shared" si="11"/>
        <v>1948232.1642364149</v>
      </c>
      <c r="AU42" s="5">
        <f t="shared" si="12"/>
        <v>1948750.9041811884</v>
      </c>
      <c r="AV42" s="5">
        <f t="shared" si="13"/>
        <v>1949052.5706387586</v>
      </c>
      <c r="AW42" s="5">
        <f t="shared" si="14"/>
        <v>1949737.6271319927</v>
      </c>
      <c r="AX42" s="5">
        <f t="shared" si="15"/>
        <v>1949880.8800981883</v>
      </c>
      <c r="AY42" s="5">
        <f t="shared" si="16"/>
        <v>1948884.0618718071</v>
      </c>
      <c r="AZ42" s="5">
        <f t="shared" si="17"/>
        <v>1949950.7710620337</v>
      </c>
      <c r="BA42" s="5">
        <f t="shared" si="18"/>
        <v>1949734.6449776976</v>
      </c>
      <c r="BB42" s="5">
        <f t="shared" si="19"/>
        <v>1949477.3299466847</v>
      </c>
      <c r="BC42" s="5">
        <f t="shared" si="20"/>
        <v>1950430.1017151007</v>
      </c>
      <c r="BD42" s="5">
        <f t="shared" si="21"/>
        <v>1950346.5941692127</v>
      </c>
      <c r="BE42" s="5">
        <f t="shared" si="22"/>
        <v>1949954.8094858257</v>
      </c>
      <c r="BF42" s="5">
        <f t="shared" si="23"/>
        <v>1948811.1633844129</v>
      </c>
      <c r="BH42" s="18">
        <f t="shared" si="24"/>
        <v>1395.1943403651742</v>
      </c>
      <c r="BI42" s="18">
        <f t="shared" si="5"/>
        <v>1396.0960814272912</v>
      </c>
      <c r="BJ42" s="18">
        <f t="shared" si="5"/>
        <v>1396.026145660358</v>
      </c>
      <c r="BK42" s="18">
        <f t="shared" si="5"/>
        <v>1395.7908741055785</v>
      </c>
      <c r="BL42" s="18">
        <f t="shared" si="5"/>
        <v>1395.9766846839486</v>
      </c>
      <c r="BM42" s="18">
        <f t="shared" si="5"/>
        <v>1396.0847290328616</v>
      </c>
      <c r="BN42" s="18">
        <f t="shared" si="5"/>
        <v>1396.3300566599548</v>
      </c>
      <c r="BO42" s="18">
        <f t="shared" si="5"/>
        <v>1396.381351958765</v>
      </c>
      <c r="BP42" s="18">
        <f t="shared" si="5"/>
        <v>1396.0243772484087</v>
      </c>
      <c r="BQ42" s="18">
        <f t="shared" si="5"/>
        <v>1396.4063774782876</v>
      </c>
      <c r="BR42" s="18">
        <f t="shared" si="5"/>
        <v>1396.3289888051804</v>
      </c>
      <c r="BS42" s="18">
        <f t="shared" si="5"/>
        <v>1396.23684593506</v>
      </c>
      <c r="BT42" s="18">
        <f t="shared" si="5"/>
        <v>1396.5779970037838</v>
      </c>
      <c r="BU42" s="18">
        <f t="shared" si="5"/>
        <v>1396.5480994828688</v>
      </c>
      <c r="BV42" s="18">
        <f t="shared" si="5"/>
        <v>1396.4078234834642</v>
      </c>
      <c r="BW42" s="18">
        <f t="shared" si="5"/>
        <v>1395.9982676867521</v>
      </c>
      <c r="CB42" s="18">
        <f t="shared" si="25"/>
        <v>0.36919729253827427</v>
      </c>
      <c r="CC42" s="18">
        <f t="shared" si="26"/>
        <v>0.12213845717258209</v>
      </c>
      <c r="CD42" s="18">
        <f t="shared" si="27"/>
        <v>0.18577448306768929</v>
      </c>
      <c r="CE42" s="18">
        <f t="shared" si="28"/>
        <v>9.6631282869111601E-2</v>
      </c>
      <c r="CF42" s="18">
        <f t="shared" si="29"/>
        <v>0.26588412163505382</v>
      </c>
      <c r="CG42" s="18">
        <f t="shared" si="30"/>
        <v>0.2996551368252085</v>
      </c>
      <c r="CH42" s="18">
        <f t="shared" si="31"/>
        <v>0.23853062489888543</v>
      </c>
      <c r="CI42" s="18">
        <f t="shared" si="32"/>
        <v>0.13639344003718179</v>
      </c>
      <c r="CJ42" s="18">
        <f t="shared" si="33"/>
        <v>0.43922735318278683</v>
      </c>
      <c r="CK42" s="18">
        <f t="shared" si="34"/>
        <v>0.15784917430357837</v>
      </c>
      <c r="CL42" s="18">
        <f t="shared" si="35"/>
        <v>5.3442193623936873E-2</v>
      </c>
      <c r="CM42" s="18">
        <f t="shared" si="36"/>
        <v>0.17039227131647294</v>
      </c>
      <c r="CN42" s="18">
        <f t="shared" si="37"/>
        <v>0.37711637828681432</v>
      </c>
      <c r="CO42" s="18">
        <f t="shared" si="38"/>
        <v>0.54440424701488155</v>
      </c>
      <c r="CP42" s="18">
        <f t="shared" si="39"/>
        <v>0.63710486912316355</v>
      </c>
      <c r="CQ42" s="18">
        <f t="shared" si="40"/>
        <v>0.2518850242732924</v>
      </c>
    </row>
    <row r="43" spans="1:95">
      <c r="A43" s="69"/>
      <c r="B43" s="35" t="s">
        <v>210</v>
      </c>
      <c r="C43" s="26">
        <v>752.24333526368071</v>
      </c>
      <c r="D43" s="27">
        <v>751.95739185657328</v>
      </c>
      <c r="E43" s="27">
        <v>751.98073052888458</v>
      </c>
      <c r="F43" s="27">
        <v>752.13720794422511</v>
      </c>
      <c r="G43" s="27">
        <v>752.14718096111699</v>
      </c>
      <c r="H43" s="27">
        <v>752.17456785779871</v>
      </c>
      <c r="I43" s="27">
        <v>752.2014657539828</v>
      </c>
      <c r="J43" s="27">
        <v>752.17439154681153</v>
      </c>
      <c r="K43" s="27">
        <v>752.12160625159242</v>
      </c>
      <c r="L43" s="27">
        <v>752.00875362051886</v>
      </c>
      <c r="M43" s="27">
        <v>752.03601684382522</v>
      </c>
      <c r="N43" s="27">
        <v>752.0025785314748</v>
      </c>
      <c r="O43" s="27">
        <v>752.03760810378481</v>
      </c>
      <c r="P43" s="27">
        <v>752.31965635478173</v>
      </c>
      <c r="Q43" s="27">
        <v>751.86025668765092</v>
      </c>
      <c r="R43" s="26">
        <v>751.8624692965027</v>
      </c>
      <c r="S43" s="18">
        <f t="shared" si="2"/>
        <v>12033.265217403205</v>
      </c>
      <c r="T43" s="26">
        <v>752.07097148756247</v>
      </c>
      <c r="U43" s="27">
        <v>752.04091307470139</v>
      </c>
      <c r="V43" s="27">
        <v>752.41012738844688</v>
      </c>
      <c r="W43" s="27">
        <v>752.13585301693297</v>
      </c>
      <c r="X43" s="27">
        <v>752.4607644845471</v>
      </c>
      <c r="Y43" s="27">
        <v>752.32212528380785</v>
      </c>
      <c r="Z43" s="27">
        <v>752.53448486055697</v>
      </c>
      <c r="AA43" s="27">
        <v>752.53833371633436</v>
      </c>
      <c r="AB43" s="27">
        <v>752.13790563306827</v>
      </c>
      <c r="AC43" s="27">
        <v>752.30748176633597</v>
      </c>
      <c r="AD43" s="27">
        <v>752.36382849860672</v>
      </c>
      <c r="AE43" s="27">
        <v>752.25191188645545</v>
      </c>
      <c r="AF43" s="27">
        <v>752.32938129402339</v>
      </c>
      <c r="AG43" s="27">
        <v>752.33454464621627</v>
      </c>
      <c r="AH43" s="27">
        <v>752.22523479063784</v>
      </c>
      <c r="AI43" s="26">
        <v>752.36205863737098</v>
      </c>
      <c r="AJ43" s="47">
        <f t="shared" si="3"/>
        <v>12036.825920465602</v>
      </c>
      <c r="AK43" s="48"/>
      <c r="AL43" s="49">
        <f t="shared" si="7"/>
        <v>24070.091137868807</v>
      </c>
      <c r="AQ43" s="5">
        <f t="shared" si="8"/>
        <v>2262961.5334964739</v>
      </c>
      <c r="AR43" s="5">
        <f t="shared" si="9"/>
        <v>2262010.9012361472</v>
      </c>
      <c r="AS43" s="5">
        <f t="shared" si="10"/>
        <v>2263191.8533852445</v>
      </c>
      <c r="AT43" s="5">
        <f t="shared" si="11"/>
        <v>2262837.4419334522</v>
      </c>
      <c r="AU43" s="5">
        <f t="shared" si="12"/>
        <v>2263845.0694982223</v>
      </c>
      <c r="AV43" s="5">
        <f t="shared" si="13"/>
        <v>2263510.2996740295</v>
      </c>
      <c r="AW43" s="5">
        <f t="shared" si="14"/>
        <v>2264230.2810718431</v>
      </c>
      <c r="AX43" s="5">
        <f t="shared" si="15"/>
        <v>2264160.3855688432</v>
      </c>
      <c r="AY43" s="5">
        <f t="shared" si="16"/>
        <v>2262796.6790954778</v>
      </c>
      <c r="AZ43" s="5">
        <f t="shared" si="17"/>
        <v>2262967.3360484787</v>
      </c>
      <c r="BA43" s="5">
        <f t="shared" si="18"/>
        <v>2263218.8946663332</v>
      </c>
      <c r="BB43" s="5">
        <f t="shared" si="19"/>
        <v>2262781.5719425073</v>
      </c>
      <c r="BC43" s="5">
        <f t="shared" si="20"/>
        <v>2263120.038789825</v>
      </c>
      <c r="BD43" s="5">
        <f t="shared" si="21"/>
        <v>2263984.2645899518</v>
      </c>
      <c r="BE43" s="5">
        <f t="shared" si="22"/>
        <v>2262273.1656754855</v>
      </c>
      <c r="BF43" s="5">
        <f t="shared" si="23"/>
        <v>2262691.4304378848</v>
      </c>
      <c r="BH43" s="18">
        <f t="shared" si="24"/>
        <v>1504.3143067512433</v>
      </c>
      <c r="BI43" s="18">
        <f t="shared" si="5"/>
        <v>1503.9983049312746</v>
      </c>
      <c r="BJ43" s="18">
        <f t="shared" si="5"/>
        <v>1504.3908579173315</v>
      </c>
      <c r="BK43" s="18">
        <f t="shared" si="5"/>
        <v>1504.2730609611581</v>
      </c>
      <c r="BL43" s="18">
        <f t="shared" si="5"/>
        <v>1504.607945445664</v>
      </c>
      <c r="BM43" s="18">
        <f t="shared" si="5"/>
        <v>1504.4966931416066</v>
      </c>
      <c r="BN43" s="18">
        <f t="shared" si="5"/>
        <v>1504.7359506145399</v>
      </c>
      <c r="BO43" s="18">
        <f t="shared" si="5"/>
        <v>1504.7127252631458</v>
      </c>
      <c r="BP43" s="18">
        <f t="shared" si="5"/>
        <v>1504.2595118846607</v>
      </c>
      <c r="BQ43" s="18">
        <f t="shared" si="5"/>
        <v>1504.3162353868547</v>
      </c>
      <c r="BR43" s="18">
        <f t="shared" si="5"/>
        <v>1504.3998453424319</v>
      </c>
      <c r="BS43" s="18">
        <f t="shared" si="5"/>
        <v>1504.2544904179304</v>
      </c>
      <c r="BT43" s="18">
        <f t="shared" si="5"/>
        <v>1504.3669893978081</v>
      </c>
      <c r="BU43" s="18">
        <f t="shared" si="5"/>
        <v>1504.654201000998</v>
      </c>
      <c r="BV43" s="18">
        <f t="shared" si="5"/>
        <v>1504.0854914782888</v>
      </c>
      <c r="BW43" s="18">
        <f t="shared" si="5"/>
        <v>1504.2245279338736</v>
      </c>
      <c r="CB43" s="18">
        <f t="shared" si="25"/>
        <v>0.17236377611823173</v>
      </c>
      <c r="CC43" s="18">
        <f t="shared" si="26"/>
        <v>8.3521218128112196E-2</v>
      </c>
      <c r="CD43" s="18">
        <f t="shared" si="27"/>
        <v>0.42939685956230278</v>
      </c>
      <c r="CE43" s="18">
        <f t="shared" si="28"/>
        <v>1.3549272921409283E-3</v>
      </c>
      <c r="CF43" s="18">
        <f t="shared" si="29"/>
        <v>0.3135835234301112</v>
      </c>
      <c r="CG43" s="18">
        <f t="shared" si="30"/>
        <v>0.14755742600914346</v>
      </c>
      <c r="CH43" s="18">
        <f t="shared" si="31"/>
        <v>0.33301910657417011</v>
      </c>
      <c r="CI43" s="18">
        <f t="shared" si="32"/>
        <v>0.36394216952282932</v>
      </c>
      <c r="CJ43" s="18">
        <f t="shared" si="33"/>
        <v>1.6299381475846531E-2</v>
      </c>
      <c r="CK43" s="18">
        <f t="shared" si="34"/>
        <v>0.29872814581710827</v>
      </c>
      <c r="CL43" s="18">
        <f t="shared" si="35"/>
        <v>0.32781165478149887</v>
      </c>
      <c r="CM43" s="18">
        <f t="shared" si="36"/>
        <v>0.24933335498064935</v>
      </c>
      <c r="CN43" s="18">
        <f t="shared" si="37"/>
        <v>0.29177319023858672</v>
      </c>
      <c r="CO43" s="18">
        <f t="shared" si="38"/>
        <v>1.4888291434544954E-2</v>
      </c>
      <c r="CP43" s="18">
        <f t="shared" si="39"/>
        <v>0.36497810298692457</v>
      </c>
      <c r="CQ43" s="18">
        <f t="shared" si="40"/>
        <v>0.49958934086828322</v>
      </c>
    </row>
    <row r="44" spans="1:95">
      <c r="A44" s="69"/>
      <c r="B44" s="35" t="s">
        <v>211</v>
      </c>
      <c r="C44" s="26">
        <v>567.71864923781084</v>
      </c>
      <c r="D44" s="27">
        <v>567.78838369820619</v>
      </c>
      <c r="E44" s="27">
        <v>567.76708049701256</v>
      </c>
      <c r="F44" s="27">
        <v>567.70407512450151</v>
      </c>
      <c r="G44" s="27">
        <v>567.74376182652031</v>
      </c>
      <c r="H44" s="27">
        <v>567.75282439693342</v>
      </c>
      <c r="I44" s="27">
        <v>567.73686987091537</v>
      </c>
      <c r="J44" s="27">
        <v>567.75031364521737</v>
      </c>
      <c r="K44" s="27">
        <v>567.82411918008097</v>
      </c>
      <c r="L44" s="27">
        <v>567.91979920219035</v>
      </c>
      <c r="M44" s="27">
        <v>567.87398408027866</v>
      </c>
      <c r="N44" s="27">
        <v>567.91238887868917</v>
      </c>
      <c r="O44" s="27">
        <v>567.81735027290961</v>
      </c>
      <c r="P44" s="27">
        <v>567.8131327623496</v>
      </c>
      <c r="Q44" s="27">
        <v>567.73917516016047</v>
      </c>
      <c r="R44" s="26">
        <v>567.78093103138565</v>
      </c>
      <c r="S44" s="18">
        <f t="shared" si="2"/>
        <v>9084.6428388651602</v>
      </c>
      <c r="T44" s="26">
        <v>567.83880681890537</v>
      </c>
      <c r="U44" s="27">
        <v>567.83433266533928</v>
      </c>
      <c r="V44" s="27">
        <v>567.93114176394408</v>
      </c>
      <c r="W44" s="27">
        <v>567.83522988147342</v>
      </c>
      <c r="X44" s="27">
        <v>568.04379171784637</v>
      </c>
      <c r="Y44" s="27">
        <v>567.92396243875635</v>
      </c>
      <c r="Z44" s="27">
        <v>567.91209011812794</v>
      </c>
      <c r="AA44" s="27">
        <v>567.93232400936324</v>
      </c>
      <c r="AB44" s="27">
        <v>567.95745000418412</v>
      </c>
      <c r="AC44" s="27">
        <v>568.00510185896485</v>
      </c>
      <c r="AD44" s="27">
        <v>567.99609147948206</v>
      </c>
      <c r="AE44" s="27">
        <v>567.99166512908414</v>
      </c>
      <c r="AF44" s="27">
        <v>568.07532982729151</v>
      </c>
      <c r="AG44" s="27">
        <v>567.96662746653294</v>
      </c>
      <c r="AH44" s="27">
        <v>567.86235450398351</v>
      </c>
      <c r="AI44" s="26">
        <v>567.91247943230883</v>
      </c>
      <c r="AJ44" s="47">
        <f t="shared" si="3"/>
        <v>9087.0187791155877</v>
      </c>
      <c r="AK44" s="48"/>
      <c r="AL44" s="49">
        <f t="shared" si="7"/>
        <v>18171.661617980746</v>
      </c>
      <c r="AQ44" s="5">
        <f t="shared" si="8"/>
        <v>1289490.7360060008</v>
      </c>
      <c r="AR44" s="5">
        <f t="shared" si="9"/>
        <v>1289638.9539209174</v>
      </c>
      <c r="AS44" s="5">
        <f t="shared" si="10"/>
        <v>1289810.4520466975</v>
      </c>
      <c r="AT44" s="5">
        <f t="shared" si="11"/>
        <v>1289449.5132134527</v>
      </c>
      <c r="AU44" s="5">
        <f t="shared" si="12"/>
        <v>1290013.3667862979</v>
      </c>
      <c r="AV44" s="5">
        <f t="shared" si="13"/>
        <v>1289761.7641574366</v>
      </c>
      <c r="AW44" s="5">
        <f t="shared" si="14"/>
        <v>1289698.5603241958</v>
      </c>
      <c r="AX44" s="5">
        <f t="shared" si="15"/>
        <v>1289775.0534700651</v>
      </c>
      <c r="AY44" s="5">
        <f t="shared" si="16"/>
        <v>1289999.7728986719</v>
      </c>
      <c r="AZ44" s="5">
        <f t="shared" si="17"/>
        <v>1290325.3808507952</v>
      </c>
      <c r="BA44" s="5">
        <f t="shared" si="18"/>
        <v>1290200.8285521362</v>
      </c>
      <c r="BB44" s="5">
        <f t="shared" si="19"/>
        <v>1290278.0199112943</v>
      </c>
      <c r="BC44" s="5">
        <f t="shared" si="20"/>
        <v>1290252.1807052181</v>
      </c>
      <c r="BD44" s="5">
        <f t="shared" si="21"/>
        <v>1289995.6637455777</v>
      </c>
      <c r="BE44" s="5">
        <f t="shared" si="22"/>
        <v>1289590.8341755436</v>
      </c>
      <c r="BF44" s="5">
        <f t="shared" si="23"/>
        <v>1289799.5225706573</v>
      </c>
      <c r="BH44" s="18">
        <f t="shared" si="24"/>
        <v>1135.5574560567161</v>
      </c>
      <c r="BI44" s="18">
        <f t="shared" si="5"/>
        <v>1135.6227163635454</v>
      </c>
      <c r="BJ44" s="18">
        <f t="shared" si="5"/>
        <v>1135.6982222609568</v>
      </c>
      <c r="BK44" s="18">
        <f t="shared" si="5"/>
        <v>1135.5393050059749</v>
      </c>
      <c r="BL44" s="18">
        <f t="shared" si="5"/>
        <v>1135.7875535443668</v>
      </c>
      <c r="BM44" s="18">
        <f t="shared" si="5"/>
        <v>1135.6767868356897</v>
      </c>
      <c r="BN44" s="18">
        <f t="shared" si="5"/>
        <v>1135.6489599890433</v>
      </c>
      <c r="BO44" s="18">
        <f t="shared" si="5"/>
        <v>1135.6826376545805</v>
      </c>
      <c r="BP44" s="18">
        <f t="shared" si="5"/>
        <v>1135.7815691842652</v>
      </c>
      <c r="BQ44" s="18">
        <f t="shared" si="5"/>
        <v>1135.9249010611552</v>
      </c>
      <c r="BR44" s="18">
        <f t="shared" si="5"/>
        <v>1135.8700755597606</v>
      </c>
      <c r="BS44" s="18">
        <f t="shared" si="5"/>
        <v>1135.9040540077733</v>
      </c>
      <c r="BT44" s="18">
        <f t="shared" si="5"/>
        <v>1135.8926801002012</v>
      </c>
      <c r="BU44" s="18">
        <f t="shared" si="5"/>
        <v>1135.7797602288824</v>
      </c>
      <c r="BV44" s="18">
        <f t="shared" si="5"/>
        <v>1135.601529664144</v>
      </c>
      <c r="BW44" s="18">
        <f t="shared" si="5"/>
        <v>1135.6934104636944</v>
      </c>
      <c r="CB44" s="18">
        <f t="shared" si="25"/>
        <v>0.12015758109453145</v>
      </c>
      <c r="CC44" s="18">
        <f t="shared" si="26"/>
        <v>4.5948967133085716E-2</v>
      </c>
      <c r="CD44" s="18">
        <f t="shared" si="27"/>
        <v>0.16406126693152601</v>
      </c>
      <c r="CE44" s="18">
        <f t="shared" si="28"/>
        <v>0.13115475697190959</v>
      </c>
      <c r="CF44" s="18">
        <f t="shared" si="29"/>
        <v>0.30002989132606217</v>
      </c>
      <c r="CG44" s="18">
        <f t="shared" si="30"/>
        <v>0.17113804182292824</v>
      </c>
      <c r="CH44" s="18">
        <f t="shared" si="31"/>
        <v>0.17522024721256457</v>
      </c>
      <c r="CI44" s="18">
        <f t="shared" si="32"/>
        <v>0.18201036414586724</v>
      </c>
      <c r="CJ44" s="18">
        <f t="shared" si="33"/>
        <v>0.13333082410315455</v>
      </c>
      <c r="CK44" s="18">
        <f t="shared" si="34"/>
        <v>8.5302656774501884E-2</v>
      </c>
      <c r="CL44" s="18">
        <f t="shared" si="35"/>
        <v>0.12210739920340075</v>
      </c>
      <c r="CM44" s="18">
        <f t="shared" si="36"/>
        <v>7.9276250394968883E-2</v>
      </c>
      <c r="CN44" s="18">
        <f t="shared" si="37"/>
        <v>0.25797955438190456</v>
      </c>
      <c r="CO44" s="18">
        <f t="shared" si="38"/>
        <v>0.15349470418334477</v>
      </c>
      <c r="CP44" s="18">
        <f t="shared" si="39"/>
        <v>0.12317934382303974</v>
      </c>
      <c r="CQ44" s="18">
        <f t="shared" si="40"/>
        <v>0.13154840092317954</v>
      </c>
    </row>
    <row r="45" spans="1:95">
      <c r="A45" s="69"/>
      <c r="B45" s="35" t="s">
        <v>212</v>
      </c>
      <c r="C45" s="26">
        <v>625.59741817611962</v>
      </c>
      <c r="D45" s="27">
        <v>625.61262499003999</v>
      </c>
      <c r="E45" s="27">
        <v>625.38867873007962</v>
      </c>
      <c r="F45" s="27">
        <v>625.46404998306696</v>
      </c>
      <c r="G45" s="27">
        <v>625.45507435792604</v>
      </c>
      <c r="H45" s="27">
        <v>625.58762850806431</v>
      </c>
      <c r="I45" s="27">
        <v>625.61016595577701</v>
      </c>
      <c r="J45" s="27">
        <v>625.70469648027836</v>
      </c>
      <c r="K45" s="27">
        <v>625.70964285577679</v>
      </c>
      <c r="L45" s="27">
        <v>625.67155713047816</v>
      </c>
      <c r="M45" s="27">
        <v>625.66556352609643</v>
      </c>
      <c r="N45" s="27">
        <v>625.6532679107587</v>
      </c>
      <c r="O45" s="27">
        <v>625.74917800697347</v>
      </c>
      <c r="P45" s="27">
        <v>625.67173610836596</v>
      </c>
      <c r="Q45" s="27">
        <v>625.55998002091621</v>
      </c>
      <c r="R45" s="26">
        <v>625.56675518832458</v>
      </c>
      <c r="S45" s="18">
        <f t="shared" si="2"/>
        <v>10009.668017929043</v>
      </c>
      <c r="T45" s="26">
        <v>625.79243397014898</v>
      </c>
      <c r="U45" s="27">
        <v>625.97858049800811</v>
      </c>
      <c r="V45" s="27">
        <v>626.13297414840611</v>
      </c>
      <c r="W45" s="27">
        <v>625.96434531175328</v>
      </c>
      <c r="X45" s="27">
        <v>626.19766141076684</v>
      </c>
      <c r="Y45" s="27">
        <v>626.15765020872414</v>
      </c>
      <c r="Z45" s="27">
        <v>626.20498746194937</v>
      </c>
      <c r="AA45" s="27">
        <v>626.29606809701045</v>
      </c>
      <c r="AB45" s="27">
        <v>626.22972212948389</v>
      </c>
      <c r="AC45" s="27">
        <v>626.22155601095483</v>
      </c>
      <c r="AD45" s="27">
        <v>626.24335238346509</v>
      </c>
      <c r="AE45" s="27">
        <v>626.2859855882482</v>
      </c>
      <c r="AF45" s="27">
        <v>626.34143016414441</v>
      </c>
      <c r="AG45" s="27">
        <v>626.09752318824849</v>
      </c>
      <c r="AH45" s="27">
        <v>626.27591573685208</v>
      </c>
      <c r="AI45" s="26">
        <v>626.60629312764161</v>
      </c>
      <c r="AJ45" s="47">
        <f t="shared" si="3"/>
        <v>10019.026479435806</v>
      </c>
      <c r="AK45" s="48"/>
      <c r="AL45" s="49">
        <f t="shared" si="7"/>
        <v>20028.69449736485</v>
      </c>
      <c r="AQ45" s="5">
        <f t="shared" si="8"/>
        <v>1565976.5620546599</v>
      </c>
      <c r="AR45" s="5">
        <f t="shared" si="9"/>
        <v>1566480.5456550256</v>
      </c>
      <c r="AS45" s="5">
        <f t="shared" si="10"/>
        <v>1566306.4476236971</v>
      </c>
      <c r="AT45" s="5">
        <f t="shared" si="11"/>
        <v>1566073.0285501692</v>
      </c>
      <c r="AU45" s="5">
        <f t="shared" si="12"/>
        <v>1566634.570957253</v>
      </c>
      <c r="AV45" s="5">
        <f t="shared" si="13"/>
        <v>1566866.2427897707</v>
      </c>
      <c r="AW45" s="5">
        <f t="shared" si="14"/>
        <v>1567041.1783262459</v>
      </c>
      <c r="AX45" s="5">
        <f t="shared" si="15"/>
        <v>1567505.9145021159</v>
      </c>
      <c r="AY45" s="5">
        <f t="shared" si="16"/>
        <v>1567352.1735996976</v>
      </c>
      <c r="AZ45" s="5">
        <f t="shared" si="17"/>
        <v>1567236.3667309484</v>
      </c>
      <c r="BA45" s="5">
        <f t="shared" si="18"/>
        <v>1567275.9337338535</v>
      </c>
      <c r="BB45" s="5">
        <f t="shared" si="19"/>
        <v>1567351.894451651</v>
      </c>
      <c r="BC45" s="5">
        <f t="shared" si="20"/>
        <v>1567730.8910703196</v>
      </c>
      <c r="BD45" s="5">
        <f t="shared" si="21"/>
        <v>1566926.278519995</v>
      </c>
      <c r="BE45" s="5">
        <f t="shared" si="22"/>
        <v>1567093.1099076543</v>
      </c>
      <c r="BF45" s="5">
        <f t="shared" si="23"/>
        <v>1567937.3429288992</v>
      </c>
      <c r="BH45" s="18">
        <f t="shared" si="24"/>
        <v>1251.3898521462686</v>
      </c>
      <c r="BI45" s="18">
        <f t="shared" si="5"/>
        <v>1251.5912054880482</v>
      </c>
      <c r="BJ45" s="18">
        <f t="shared" si="5"/>
        <v>1251.5216528784858</v>
      </c>
      <c r="BK45" s="18">
        <f t="shared" si="5"/>
        <v>1251.4283952948203</v>
      </c>
      <c r="BL45" s="18">
        <f t="shared" si="5"/>
        <v>1251.6527357686928</v>
      </c>
      <c r="BM45" s="18">
        <f t="shared" si="5"/>
        <v>1251.7452787167886</v>
      </c>
      <c r="BN45" s="18">
        <f t="shared" si="5"/>
        <v>1251.8151534177264</v>
      </c>
      <c r="BO45" s="18">
        <f t="shared" si="5"/>
        <v>1252.0007645772889</v>
      </c>
      <c r="BP45" s="18">
        <f t="shared" si="5"/>
        <v>1251.9393649852607</v>
      </c>
      <c r="BQ45" s="18">
        <f t="shared" si="5"/>
        <v>1251.8931131414329</v>
      </c>
      <c r="BR45" s="18">
        <f t="shared" si="5"/>
        <v>1251.9089159095615</v>
      </c>
      <c r="BS45" s="18">
        <f t="shared" si="5"/>
        <v>1251.939253499007</v>
      </c>
      <c r="BT45" s="18">
        <f t="shared" si="5"/>
        <v>1252.0906081711178</v>
      </c>
      <c r="BU45" s="18">
        <f t="shared" si="5"/>
        <v>1251.7692592966146</v>
      </c>
      <c r="BV45" s="18">
        <f t="shared" si="5"/>
        <v>1251.8358957577684</v>
      </c>
      <c r="BW45" s="18">
        <f t="shared" si="5"/>
        <v>1252.1730483159663</v>
      </c>
      <c r="CB45" s="18">
        <f t="shared" si="25"/>
        <v>0.19501579402935931</v>
      </c>
      <c r="CC45" s="18">
        <f t="shared" si="26"/>
        <v>0.36595550796812404</v>
      </c>
      <c r="CD45" s="18">
        <f t="shared" si="27"/>
        <v>0.74429541832648738</v>
      </c>
      <c r="CE45" s="18">
        <f t="shared" si="28"/>
        <v>0.50029532868632032</v>
      </c>
      <c r="CF45" s="18">
        <f t="shared" si="29"/>
        <v>0.74258705284080406</v>
      </c>
      <c r="CG45" s="18">
        <f t="shared" si="30"/>
        <v>0.57002170065982227</v>
      </c>
      <c r="CH45" s="18">
        <f t="shared" si="31"/>
        <v>0.59482150617236584</v>
      </c>
      <c r="CI45" s="18">
        <f t="shared" si="32"/>
        <v>0.59137161673208993</v>
      </c>
      <c r="CJ45" s="18">
        <f t="shared" si="33"/>
        <v>0.52007927370709695</v>
      </c>
      <c r="CK45" s="18">
        <f t="shared" si="34"/>
        <v>0.54999888047666445</v>
      </c>
      <c r="CL45" s="18">
        <f t="shared" si="35"/>
        <v>0.57778885736865959</v>
      </c>
      <c r="CM45" s="18">
        <f t="shared" si="36"/>
        <v>0.63271767748949514</v>
      </c>
      <c r="CN45" s="18">
        <f t="shared" si="37"/>
        <v>0.5922521571709467</v>
      </c>
      <c r="CO45" s="18">
        <f t="shared" si="38"/>
        <v>0.42578707988252518</v>
      </c>
      <c r="CP45" s="18">
        <f t="shared" si="39"/>
        <v>0.71593571593587058</v>
      </c>
      <c r="CQ45" s="18">
        <f t="shared" si="40"/>
        <v>1.0395379393170288</v>
      </c>
    </row>
    <row r="46" spans="1:95">
      <c r="A46" s="69"/>
      <c r="B46" s="35" t="s">
        <v>213</v>
      </c>
      <c r="C46" s="26">
        <v>636.51775557711471</v>
      </c>
      <c r="D46" s="27">
        <v>635.81906681673274</v>
      </c>
      <c r="E46" s="27">
        <v>636.01657439243047</v>
      </c>
      <c r="F46" s="27">
        <v>636.01632125398476</v>
      </c>
      <c r="G46" s="27">
        <v>636.13235385742769</v>
      </c>
      <c r="H46" s="27">
        <v>636.1994370918145</v>
      </c>
      <c r="I46" s="27">
        <v>636.21281771135352</v>
      </c>
      <c r="J46" s="27">
        <v>636.31816977151641</v>
      </c>
      <c r="K46" s="27">
        <v>636.42275958267169</v>
      </c>
      <c r="L46" s="27">
        <v>636.46464841274974</v>
      </c>
      <c r="M46" s="27">
        <v>636.34471111394487</v>
      </c>
      <c r="N46" s="27">
        <v>636.42680966593775</v>
      </c>
      <c r="O46" s="27">
        <v>636.36191691932504</v>
      </c>
      <c r="P46" s="27">
        <v>636.26997447430028</v>
      </c>
      <c r="Q46" s="27">
        <v>636.48113179980089</v>
      </c>
      <c r="R46" s="26">
        <v>636.46413212701191</v>
      </c>
      <c r="S46" s="18">
        <f t="shared" si="2"/>
        <v>10180.468580568117</v>
      </c>
      <c r="T46" s="26">
        <v>634.68966739303528</v>
      </c>
      <c r="U46" s="27">
        <v>634.93815554481944</v>
      </c>
      <c r="V46" s="27">
        <v>635.69813190537809</v>
      </c>
      <c r="W46" s="27">
        <v>635.64951425099673</v>
      </c>
      <c r="X46" s="27">
        <v>635.03164206480528</v>
      </c>
      <c r="Y46" s="27">
        <v>635.47048886755613</v>
      </c>
      <c r="Z46" s="27">
        <v>635.67501089780899</v>
      </c>
      <c r="AA46" s="27">
        <v>635.79815015557824</v>
      </c>
      <c r="AB46" s="27">
        <v>635.70778959063796</v>
      </c>
      <c r="AC46" s="27">
        <v>636.05442373625544</v>
      </c>
      <c r="AD46" s="27">
        <v>636.02364005995901</v>
      </c>
      <c r="AE46" s="27">
        <v>636.31988380019982</v>
      </c>
      <c r="AF46" s="27">
        <v>636.21367176872673</v>
      </c>
      <c r="AG46" s="27">
        <v>636.16623080716988</v>
      </c>
      <c r="AH46" s="27">
        <v>636.31227828804765</v>
      </c>
      <c r="AI46" s="26">
        <v>636.25039802824699</v>
      </c>
      <c r="AJ46" s="47">
        <f t="shared" si="3"/>
        <v>10171.999077159222</v>
      </c>
      <c r="AK46" s="48"/>
      <c r="AL46" s="49">
        <f t="shared" si="7"/>
        <v>20352.467657727339</v>
      </c>
      <c r="AQ46" s="5">
        <f t="shared" si="8"/>
        <v>1615968.3122144099</v>
      </c>
      <c r="AR46" s="5">
        <f t="shared" si="9"/>
        <v>1614823.9181840471</v>
      </c>
      <c r="AS46" s="5">
        <f t="shared" si="10"/>
        <v>1617258.2942141215</v>
      </c>
      <c r="AT46" s="5">
        <f t="shared" si="11"/>
        <v>1617133.9971905826</v>
      </c>
      <c r="AU46" s="5">
        <f t="shared" si="12"/>
        <v>1615857.9045289787</v>
      </c>
      <c r="AV46" s="5">
        <f t="shared" si="13"/>
        <v>1617144.4005895113</v>
      </c>
      <c r="AW46" s="5">
        <f t="shared" si="14"/>
        <v>1617698.6485641305</v>
      </c>
      <c r="AX46" s="5">
        <f t="shared" si="15"/>
        <v>1618279.9314248539</v>
      </c>
      <c r="AY46" s="5">
        <f t="shared" si="16"/>
        <v>1618316.1341399865</v>
      </c>
      <c r="AZ46" s="5">
        <f t="shared" si="17"/>
        <v>1619304.7889829653</v>
      </c>
      <c r="BA46" s="5">
        <f t="shared" si="18"/>
        <v>1618921.2210689988</v>
      </c>
      <c r="BB46" s="5">
        <f t="shared" si="19"/>
        <v>1619884.145728986</v>
      </c>
      <c r="BC46" s="5">
        <f t="shared" si="20"/>
        <v>1619448.6289247414</v>
      </c>
      <c r="BD46" s="5">
        <f t="shared" si="21"/>
        <v>1619093.8965111077</v>
      </c>
      <c r="BE46" s="5">
        <f t="shared" si="22"/>
        <v>1620003.0647630543</v>
      </c>
      <c r="BF46" s="5">
        <f t="shared" si="23"/>
        <v>1619802.2752683214</v>
      </c>
      <c r="BH46" s="18">
        <f t="shared" si="24"/>
        <v>1271.20742297015</v>
      </c>
      <c r="BI46" s="18">
        <f t="shared" si="5"/>
        <v>1270.7572223615521</v>
      </c>
      <c r="BJ46" s="18">
        <f t="shared" si="5"/>
        <v>1271.7147062978086</v>
      </c>
      <c r="BK46" s="18">
        <f t="shared" si="5"/>
        <v>1271.6658355049815</v>
      </c>
      <c r="BL46" s="18">
        <f t="shared" si="5"/>
        <v>1271.163995922233</v>
      </c>
      <c r="BM46" s="18">
        <f t="shared" si="5"/>
        <v>1271.6699259593706</v>
      </c>
      <c r="BN46" s="18">
        <f t="shared" si="5"/>
        <v>1271.8878286091626</v>
      </c>
      <c r="BO46" s="18">
        <f t="shared" si="5"/>
        <v>1272.1163199270945</v>
      </c>
      <c r="BP46" s="18">
        <f t="shared" si="5"/>
        <v>1272.1305491733096</v>
      </c>
      <c r="BQ46" s="18">
        <f t="shared" si="5"/>
        <v>1272.5190721490053</v>
      </c>
      <c r="BR46" s="18">
        <f t="shared" si="5"/>
        <v>1272.3683511739039</v>
      </c>
      <c r="BS46" s="18">
        <f t="shared" si="5"/>
        <v>1272.7466934661375</v>
      </c>
      <c r="BT46" s="18">
        <f t="shared" si="5"/>
        <v>1272.5755886880518</v>
      </c>
      <c r="BU46" s="18">
        <f t="shared" si="5"/>
        <v>1272.4362052814702</v>
      </c>
      <c r="BV46" s="18">
        <f t="shared" si="5"/>
        <v>1272.7934100878485</v>
      </c>
      <c r="BW46" s="18">
        <f t="shared" si="5"/>
        <v>1272.7145301552589</v>
      </c>
      <c r="CB46" s="18">
        <f t="shared" si="25"/>
        <v>1.8280881840794336</v>
      </c>
      <c r="CC46" s="18">
        <f t="shared" si="26"/>
        <v>0.88091127191330543</v>
      </c>
      <c r="CD46" s="18">
        <f t="shared" si="27"/>
        <v>0.31844248705237987</v>
      </c>
      <c r="CE46" s="18">
        <f t="shared" si="28"/>
        <v>0.36680700298802549</v>
      </c>
      <c r="CF46" s="18">
        <f t="shared" si="29"/>
        <v>1.1007117926224055</v>
      </c>
      <c r="CG46" s="18">
        <f t="shared" si="30"/>
        <v>0.72894822425837447</v>
      </c>
      <c r="CH46" s="18">
        <f t="shared" si="31"/>
        <v>0.53780681354453463</v>
      </c>
      <c r="CI46" s="18">
        <f t="shared" si="32"/>
        <v>0.52001961593816759</v>
      </c>
      <c r="CJ46" s="18">
        <f t="shared" si="33"/>
        <v>0.7149699920337298</v>
      </c>
      <c r="CK46" s="18">
        <f t="shared" si="34"/>
        <v>0.41022467649429473</v>
      </c>
      <c r="CL46" s="18">
        <f t="shared" si="35"/>
        <v>0.321071053985861</v>
      </c>
      <c r="CM46" s="18">
        <f t="shared" si="36"/>
        <v>0.10692586573793506</v>
      </c>
      <c r="CN46" s="18">
        <f t="shared" si="37"/>
        <v>0.14824515059831356</v>
      </c>
      <c r="CO46" s="18">
        <f t="shared" si="38"/>
        <v>0.10374366713040217</v>
      </c>
      <c r="CP46" s="18">
        <f t="shared" si="39"/>
        <v>0.16885351175324104</v>
      </c>
      <c r="CQ46" s="18">
        <f t="shared" si="40"/>
        <v>0.21373409876491678</v>
      </c>
    </row>
    <row r="47" spans="1:95">
      <c r="A47" s="69"/>
      <c r="B47" s="35" t="s">
        <v>214</v>
      </c>
      <c r="C47" s="26">
        <v>656.87292978507446</v>
      </c>
      <c r="D47" s="27">
        <v>656.8277178127496</v>
      </c>
      <c r="E47" s="27">
        <v>656.90086986055655</v>
      </c>
      <c r="F47" s="27">
        <v>656.78402679980036</v>
      </c>
      <c r="G47" s="27">
        <v>656.969094237288</v>
      </c>
      <c r="H47" s="27">
        <v>656.93045078171656</v>
      </c>
      <c r="I47" s="27">
        <v>656.86994936593658</v>
      </c>
      <c r="J47" s="27">
        <v>657.00740908505929</v>
      </c>
      <c r="K47" s="27">
        <v>657.18419964223256</v>
      </c>
      <c r="L47" s="27">
        <v>657.14110909023816</v>
      </c>
      <c r="M47" s="27">
        <v>657.05132402808749</v>
      </c>
      <c r="N47" s="27">
        <v>657.15031641155383</v>
      </c>
      <c r="O47" s="27">
        <v>657.22908797052173</v>
      </c>
      <c r="P47" s="27">
        <v>657.1911537424312</v>
      </c>
      <c r="Q47" s="27">
        <v>657.22744418924287</v>
      </c>
      <c r="R47" s="26">
        <v>657.27913947625245</v>
      </c>
      <c r="S47" s="18">
        <f t="shared" si="2"/>
        <v>10512.616222278742</v>
      </c>
      <c r="T47" s="26">
        <v>656.47430008457775</v>
      </c>
      <c r="U47" s="27">
        <v>656.84220449003942</v>
      </c>
      <c r="V47" s="27">
        <v>656.72705898904314</v>
      </c>
      <c r="W47" s="27">
        <v>656.88154845219117</v>
      </c>
      <c r="X47" s="27">
        <v>657.03563151146534</v>
      </c>
      <c r="Y47" s="27">
        <v>656.85199178629773</v>
      </c>
      <c r="Z47" s="27">
        <v>656.82496649741029</v>
      </c>
      <c r="AA47" s="27">
        <v>656.9555758559751</v>
      </c>
      <c r="AB47" s="27">
        <v>657.04801428585711</v>
      </c>
      <c r="AC47" s="27">
        <v>657.11536457191289</v>
      </c>
      <c r="AD47" s="27">
        <v>657.11097814023947</v>
      </c>
      <c r="AE47" s="27">
        <v>657.2444715713159</v>
      </c>
      <c r="AF47" s="27">
        <v>657.25540354840552</v>
      </c>
      <c r="AG47" s="27">
        <v>657.34015835318667</v>
      </c>
      <c r="AH47" s="27">
        <v>657.24408814820765</v>
      </c>
      <c r="AI47" s="26">
        <v>657.33783310734418</v>
      </c>
      <c r="AJ47" s="47">
        <f t="shared" si="3"/>
        <v>10512.289589393469</v>
      </c>
      <c r="AK47" s="48"/>
      <c r="AL47" s="49">
        <f t="shared" si="7"/>
        <v>21024.905811672212</v>
      </c>
      <c r="AQ47" s="5">
        <f t="shared" si="8"/>
        <v>1724880.9462062891</v>
      </c>
      <c r="AR47" s="5">
        <f t="shared" si="9"/>
        <v>1725728.6647630157</v>
      </c>
      <c r="AS47" s="5">
        <f t="shared" si="10"/>
        <v>1725618.3354536893</v>
      </c>
      <c r="AT47" s="5">
        <f t="shared" si="11"/>
        <v>1725717.2436021455</v>
      </c>
      <c r="AU47" s="5">
        <f t="shared" si="12"/>
        <v>1726608.4192900565</v>
      </c>
      <c r="AV47" s="5">
        <f t="shared" si="13"/>
        <v>1726024.3063999775</v>
      </c>
      <c r="AW47" s="5">
        <f t="shared" si="14"/>
        <v>1725794.3319652062</v>
      </c>
      <c r="AX47" s="5">
        <f t="shared" si="15"/>
        <v>1726498.7257951531</v>
      </c>
      <c r="AY47" s="5">
        <f t="shared" si="16"/>
        <v>1727206.3121263278</v>
      </c>
      <c r="AZ47" s="5">
        <f t="shared" si="17"/>
        <v>1727270.0785628727</v>
      </c>
      <c r="BA47" s="5">
        <f t="shared" si="18"/>
        <v>1727022.5564403571</v>
      </c>
      <c r="BB47" s="5">
        <f t="shared" si="19"/>
        <v>1727633.658676533</v>
      </c>
      <c r="BC47" s="5">
        <f t="shared" si="20"/>
        <v>1727869.478443773</v>
      </c>
      <c r="BD47" s="5">
        <f t="shared" si="21"/>
        <v>1727992.570479827</v>
      </c>
      <c r="BE47" s="5">
        <f t="shared" si="22"/>
        <v>1727835.4093255652</v>
      </c>
      <c r="BF47" s="5">
        <f t="shared" si="23"/>
        <v>1728217.7846048609</v>
      </c>
      <c r="BH47" s="18">
        <f t="shared" si="24"/>
        <v>1313.3472298696522</v>
      </c>
      <c r="BI47" s="18">
        <f t="shared" si="5"/>
        <v>1313.669922302789</v>
      </c>
      <c r="BJ47" s="18">
        <f t="shared" si="5"/>
        <v>1313.6279288495998</v>
      </c>
      <c r="BK47" s="18">
        <f t="shared" si="5"/>
        <v>1313.6655752519914</v>
      </c>
      <c r="BL47" s="18">
        <f t="shared" si="5"/>
        <v>1314.0047257487533</v>
      </c>
      <c r="BM47" s="18">
        <f t="shared" si="5"/>
        <v>1313.7824425680142</v>
      </c>
      <c r="BN47" s="18">
        <f t="shared" si="5"/>
        <v>1313.694915863347</v>
      </c>
      <c r="BO47" s="18">
        <f t="shared" si="5"/>
        <v>1313.9629849410344</v>
      </c>
      <c r="BP47" s="18">
        <f t="shared" si="5"/>
        <v>1314.2322139280895</v>
      </c>
      <c r="BQ47" s="18">
        <f t="shared" si="5"/>
        <v>1314.2564736621512</v>
      </c>
      <c r="BR47" s="18">
        <f t="shared" si="5"/>
        <v>1314.162302168327</v>
      </c>
      <c r="BS47" s="18">
        <f t="shared" si="5"/>
        <v>1314.3947879828697</v>
      </c>
      <c r="BT47" s="18">
        <f t="shared" si="5"/>
        <v>1314.4844915189274</v>
      </c>
      <c r="BU47" s="18">
        <f t="shared" si="5"/>
        <v>1314.531312095618</v>
      </c>
      <c r="BV47" s="18">
        <f t="shared" si="5"/>
        <v>1314.4715323374505</v>
      </c>
      <c r="BW47" s="18">
        <f t="shared" si="5"/>
        <v>1314.6169725835966</v>
      </c>
      <c r="CB47" s="18">
        <f t="shared" si="25"/>
        <v>0.39862970049671276</v>
      </c>
      <c r="CC47" s="18">
        <f t="shared" si="26"/>
        <v>1.4486677289824001E-2</v>
      </c>
      <c r="CD47" s="18">
        <f t="shared" si="27"/>
        <v>0.17381087151341035</v>
      </c>
      <c r="CE47" s="18">
        <f t="shared" si="28"/>
        <v>9.7521652390810232E-2</v>
      </c>
      <c r="CF47" s="18">
        <f t="shared" si="29"/>
        <v>6.6537274177335348E-2</v>
      </c>
      <c r="CG47" s="18">
        <f t="shared" si="30"/>
        <v>7.8458995418827726E-2</v>
      </c>
      <c r="CH47" s="18">
        <f t="shared" si="31"/>
        <v>4.4982868526290076E-2</v>
      </c>
      <c r="CI47" s="18">
        <f t="shared" si="32"/>
        <v>5.1833229084195409E-2</v>
      </c>
      <c r="CJ47" s="18">
        <f t="shared" si="33"/>
        <v>0.13618535637544937</v>
      </c>
      <c r="CK47" s="18">
        <f t="shared" si="34"/>
        <v>2.5744518325268473E-2</v>
      </c>
      <c r="CL47" s="18">
        <f t="shared" si="35"/>
        <v>5.9654112151974914E-2</v>
      </c>
      <c r="CM47" s="18">
        <f t="shared" si="36"/>
        <v>9.4155159762067342E-2</v>
      </c>
      <c r="CN47" s="18">
        <f t="shared" si="37"/>
        <v>2.6315577883792685E-2</v>
      </c>
      <c r="CO47" s="18">
        <f t="shared" si="38"/>
        <v>0.149004610755469</v>
      </c>
      <c r="CP47" s="18">
        <f t="shared" si="39"/>
        <v>1.6643958964777994E-2</v>
      </c>
      <c r="CQ47" s="18">
        <f t="shared" si="40"/>
        <v>5.8693631091728093E-2</v>
      </c>
    </row>
    <row r="48" spans="1:95">
      <c r="A48" s="69"/>
      <c r="B48" s="35" t="s">
        <v>215</v>
      </c>
      <c r="C48" s="26">
        <v>578.34579775721352</v>
      </c>
      <c r="D48" s="27">
        <v>578.22471054183302</v>
      </c>
      <c r="E48" s="27">
        <v>578.29132055976061</v>
      </c>
      <c r="F48" s="27">
        <v>578.34094967928297</v>
      </c>
      <c r="G48" s="27">
        <v>578.30232039880309</v>
      </c>
      <c r="H48" s="27">
        <v>578.5830218157738</v>
      </c>
      <c r="I48" s="27">
        <v>578.52405031951923</v>
      </c>
      <c r="J48" s="27">
        <v>578.70551587529917</v>
      </c>
      <c r="K48" s="27">
        <v>578.528113648008</v>
      </c>
      <c r="L48" s="27">
        <v>578.41140933187341</v>
      </c>
      <c r="M48" s="27">
        <v>578.64333917450267</v>
      </c>
      <c r="N48" s="27">
        <v>578.67776587908395</v>
      </c>
      <c r="O48" s="27">
        <v>578.32328551513922</v>
      </c>
      <c r="P48" s="27">
        <v>578.37110719462112</v>
      </c>
      <c r="Q48" s="27">
        <v>578.41041932310702</v>
      </c>
      <c r="R48" s="26">
        <v>578.26812495982256</v>
      </c>
      <c r="S48" s="18">
        <f t="shared" si="2"/>
        <v>9254.9512519736436</v>
      </c>
      <c r="T48" s="26">
        <v>578.40985897213943</v>
      </c>
      <c r="U48" s="27">
        <v>578.72943327888402</v>
      </c>
      <c r="V48" s="27">
        <v>578.39433380677337</v>
      </c>
      <c r="W48" s="27">
        <v>578.74472945318644</v>
      </c>
      <c r="X48" s="27">
        <v>578.66764313160525</v>
      </c>
      <c r="Y48" s="27">
        <v>578.84848585441125</v>
      </c>
      <c r="Z48" s="27">
        <v>578.88029326673359</v>
      </c>
      <c r="AA48" s="27">
        <v>578.81056078765027</v>
      </c>
      <c r="AB48" s="27">
        <v>578.99605887928146</v>
      </c>
      <c r="AC48" s="27">
        <v>579.05120022828544</v>
      </c>
      <c r="AD48" s="27">
        <v>579.14601682270836</v>
      </c>
      <c r="AE48" s="27">
        <v>579.1255967165323</v>
      </c>
      <c r="AF48" s="27">
        <v>579.14492988486109</v>
      </c>
      <c r="AG48" s="27">
        <v>579.10790643963969</v>
      </c>
      <c r="AH48" s="27">
        <v>579.06102416952263</v>
      </c>
      <c r="AI48" s="26">
        <v>579.12301564093104</v>
      </c>
      <c r="AJ48" s="47">
        <f t="shared" si="3"/>
        <v>9262.2410873331464</v>
      </c>
      <c r="AK48" s="48"/>
      <c r="AL48" s="49">
        <f t="shared" si="7"/>
        <v>18517.192339306792</v>
      </c>
      <c r="AQ48" s="5">
        <f t="shared" si="8"/>
        <v>1338083.6493753567</v>
      </c>
      <c r="AR48" s="5">
        <f t="shared" si="9"/>
        <v>1338542.8909039283</v>
      </c>
      <c r="AS48" s="5">
        <f t="shared" si="10"/>
        <v>1337921.703017337</v>
      </c>
      <c r="AT48" s="5">
        <f t="shared" si="11"/>
        <v>1338847.2688534483</v>
      </c>
      <c r="AU48" s="5">
        <f t="shared" si="12"/>
        <v>1338579.4965115541</v>
      </c>
      <c r="AV48" s="5">
        <f t="shared" si="13"/>
        <v>1339647.6949476777</v>
      </c>
      <c r="AW48" s="5">
        <f t="shared" si="14"/>
        <v>1339584.8145523246</v>
      </c>
      <c r="AX48" s="5">
        <f t="shared" si="15"/>
        <v>1339843.4677331871</v>
      </c>
      <c r="AY48" s="5">
        <f t="shared" si="16"/>
        <v>1339862.2099849861</v>
      </c>
      <c r="AZ48" s="5">
        <f t="shared" si="17"/>
        <v>1339719.6925298127</v>
      </c>
      <c r="BA48" s="5">
        <f t="shared" si="18"/>
        <v>1340476.1928604366</v>
      </c>
      <c r="BB48" s="5">
        <f t="shared" si="19"/>
        <v>1340508.6264377162</v>
      </c>
      <c r="BC48" s="5">
        <f t="shared" si="20"/>
        <v>1339732.6696612611</v>
      </c>
      <c r="BD48" s="5">
        <f t="shared" si="21"/>
        <v>1339757.6670037413</v>
      </c>
      <c r="BE48" s="5">
        <f t="shared" si="22"/>
        <v>1339740.1425009114</v>
      </c>
      <c r="BF48" s="5">
        <f t="shared" si="23"/>
        <v>1339554.2523411138</v>
      </c>
      <c r="BH48" s="18">
        <f t="shared" si="24"/>
        <v>1156.7556567293529</v>
      </c>
      <c r="BI48" s="18">
        <f t="shared" si="5"/>
        <v>1156.954143820717</v>
      </c>
      <c r="BJ48" s="18">
        <f t="shared" si="5"/>
        <v>1156.685654366534</v>
      </c>
      <c r="BK48" s="18">
        <f t="shared" si="5"/>
        <v>1157.0856791324695</v>
      </c>
      <c r="BL48" s="18">
        <f t="shared" si="5"/>
        <v>1156.9699635304082</v>
      </c>
      <c r="BM48" s="18">
        <f t="shared" si="5"/>
        <v>1157.4315076701851</v>
      </c>
      <c r="BN48" s="18">
        <f t="shared" si="5"/>
        <v>1157.4043435862527</v>
      </c>
      <c r="BO48" s="18">
        <f t="shared" si="5"/>
        <v>1157.5160766629494</v>
      </c>
      <c r="BP48" s="18">
        <f t="shared" si="5"/>
        <v>1157.5241725272895</v>
      </c>
      <c r="BQ48" s="18">
        <f t="shared" si="5"/>
        <v>1157.4626095601589</v>
      </c>
      <c r="BR48" s="18">
        <f t="shared" si="5"/>
        <v>1157.789355997211</v>
      </c>
      <c r="BS48" s="18">
        <f t="shared" si="5"/>
        <v>1157.8033625956164</v>
      </c>
      <c r="BT48" s="18">
        <f t="shared" si="5"/>
        <v>1157.4682154000002</v>
      </c>
      <c r="BU48" s="18">
        <f t="shared" si="5"/>
        <v>1157.4790136342608</v>
      </c>
      <c r="BV48" s="18">
        <f t="shared" si="5"/>
        <v>1157.4714434926295</v>
      </c>
      <c r="BW48" s="18">
        <f t="shared" si="5"/>
        <v>1157.3911406007537</v>
      </c>
      <c r="CB48" s="18">
        <f t="shared" si="25"/>
        <v>6.4061214925914101E-2</v>
      </c>
      <c r="CC48" s="18">
        <f t="shared" si="26"/>
        <v>0.50472273705099724</v>
      </c>
      <c r="CD48" s="18">
        <f t="shared" si="27"/>
        <v>0.10301324701276826</v>
      </c>
      <c r="CE48" s="18">
        <f t="shared" si="28"/>
        <v>0.40377977390346587</v>
      </c>
      <c r="CF48" s="18">
        <f t="shared" si="29"/>
        <v>0.36532273280215577</v>
      </c>
      <c r="CG48" s="18">
        <f t="shared" si="30"/>
        <v>0.26546403863744672</v>
      </c>
      <c r="CH48" s="18">
        <f t="shared" si="31"/>
        <v>0.3562429472143549</v>
      </c>
      <c r="CI48" s="18">
        <f t="shared" si="32"/>
        <v>0.10504491235110436</v>
      </c>
      <c r="CJ48" s="18">
        <f t="shared" si="33"/>
        <v>0.4679452312734611</v>
      </c>
      <c r="CK48" s="18">
        <f t="shared" si="34"/>
        <v>0.63979089641202336</v>
      </c>
      <c r="CL48" s="18">
        <f t="shared" si="35"/>
        <v>0.50267764820569028</v>
      </c>
      <c r="CM48" s="18">
        <f t="shared" si="36"/>
        <v>0.44783083744835039</v>
      </c>
      <c r="CN48" s="18">
        <f t="shared" si="37"/>
        <v>0.8216443697218665</v>
      </c>
      <c r="CO48" s="18">
        <f t="shared" si="38"/>
        <v>0.73679924501857386</v>
      </c>
      <c r="CP48" s="18">
        <f t="shared" si="39"/>
        <v>0.65060484641560379</v>
      </c>
      <c r="CQ48" s="18">
        <f t="shared" si="40"/>
        <v>0.85489068110848621</v>
      </c>
    </row>
    <row r="49" spans="1:95">
      <c r="A49" s="69"/>
      <c r="B49" s="35" t="s">
        <v>216</v>
      </c>
      <c r="C49" s="26">
        <v>619.70867293830815</v>
      </c>
      <c r="D49" s="27">
        <v>619.7658674930284</v>
      </c>
      <c r="E49" s="27">
        <v>619.37386537051668</v>
      </c>
      <c r="F49" s="27">
        <v>619.48336913645414</v>
      </c>
      <c r="G49" s="27">
        <v>619.35990355832519</v>
      </c>
      <c r="H49" s="27">
        <v>619.54569528141792</v>
      </c>
      <c r="I49" s="27">
        <v>619.77492376474095</v>
      </c>
      <c r="J49" s="27">
        <v>620.04986506633622</v>
      </c>
      <c r="K49" s="27">
        <v>619.67653731055725</v>
      </c>
      <c r="L49" s="27">
        <v>619.4524136994022</v>
      </c>
      <c r="M49" s="27">
        <v>619.31050538187185</v>
      </c>
      <c r="N49" s="27">
        <v>619.4005281318706</v>
      </c>
      <c r="O49" s="27">
        <v>619.49518176334686</v>
      </c>
      <c r="P49" s="27">
        <v>619.48554926454494</v>
      </c>
      <c r="Q49" s="27">
        <v>619.4412334175305</v>
      </c>
      <c r="R49" s="26">
        <v>619.46013354885838</v>
      </c>
      <c r="S49" s="18">
        <f t="shared" si="2"/>
        <v>9912.7842451271117</v>
      </c>
      <c r="T49" s="26">
        <v>619.61293721691595</v>
      </c>
      <c r="U49" s="27">
        <v>619.73938779482069</v>
      </c>
      <c r="V49" s="27">
        <v>620.08680877390452</v>
      </c>
      <c r="W49" s="27">
        <v>620.02541731374447</v>
      </c>
      <c r="X49" s="27">
        <v>619.83170246959116</v>
      </c>
      <c r="Y49" s="27">
        <v>620.16077094961224</v>
      </c>
      <c r="Z49" s="27">
        <v>620.31625776692954</v>
      </c>
      <c r="AA49" s="27">
        <v>620.44046811255055</v>
      </c>
      <c r="AB49" s="27">
        <v>620.42155599960324</v>
      </c>
      <c r="AC49" s="27">
        <v>620.27541573027884</v>
      </c>
      <c r="AD49" s="27">
        <v>620.2551927318724</v>
      </c>
      <c r="AE49" s="27">
        <v>620.17428496912407</v>
      </c>
      <c r="AF49" s="27">
        <v>620.48505780378377</v>
      </c>
      <c r="AG49" s="27">
        <v>620.32390786413941</v>
      </c>
      <c r="AH49" s="27">
        <v>620.461278337051</v>
      </c>
      <c r="AI49" s="26">
        <v>620.44537295877774</v>
      </c>
      <c r="AJ49" s="47">
        <f t="shared" si="3"/>
        <v>9923.0558167926993</v>
      </c>
      <c r="AK49" s="48"/>
      <c r="AL49" s="49">
        <f t="shared" si="7"/>
        <v>19835.840061919811</v>
      </c>
      <c r="AQ49" s="5">
        <f t="shared" si="8"/>
        <v>1535918.0533977372</v>
      </c>
      <c r="AR49" s="5">
        <f t="shared" si="9"/>
        <v>1536373.2778861963</v>
      </c>
      <c r="AS49" s="5">
        <f t="shared" si="10"/>
        <v>1536262.7627505434</v>
      </c>
      <c r="AT49" s="5">
        <f t="shared" si="11"/>
        <v>1536382.0316872441</v>
      </c>
      <c r="AU49" s="5">
        <f t="shared" si="12"/>
        <v>1535595.8364500466</v>
      </c>
      <c r="AV49" s="5">
        <f t="shared" si="13"/>
        <v>1536872.1224150283</v>
      </c>
      <c r="AW49" s="5">
        <f t="shared" si="14"/>
        <v>1537826.1385126142</v>
      </c>
      <c r="AX49" s="5">
        <f t="shared" si="15"/>
        <v>1538816.2667102658</v>
      </c>
      <c r="AY49" s="5">
        <f t="shared" si="16"/>
        <v>1537843.2810314954</v>
      </c>
      <c r="AZ49" s="5">
        <f t="shared" si="17"/>
        <v>1536925.0910624287</v>
      </c>
      <c r="BA49" s="5">
        <f t="shared" si="18"/>
        <v>1536523.1199402141</v>
      </c>
      <c r="BB49" s="5">
        <f t="shared" si="19"/>
        <v>1536545.7172743655</v>
      </c>
      <c r="BC49" s="5">
        <f t="shared" si="20"/>
        <v>1537550.9945169587</v>
      </c>
      <c r="BD49" s="5">
        <f t="shared" si="21"/>
        <v>1537127.4899857228</v>
      </c>
      <c r="BE49" s="5">
        <f t="shared" si="22"/>
        <v>1537358.2386553204</v>
      </c>
      <c r="BF49" s="5">
        <f t="shared" si="23"/>
        <v>1537365.6650679577</v>
      </c>
      <c r="BH49" s="18">
        <f t="shared" si="24"/>
        <v>1239.3216101552241</v>
      </c>
      <c r="BI49" s="18">
        <f t="shared" si="5"/>
        <v>1239.5052552878492</v>
      </c>
      <c r="BJ49" s="18">
        <f t="shared" si="5"/>
        <v>1239.4606741444213</v>
      </c>
      <c r="BK49" s="18">
        <f t="shared" si="5"/>
        <v>1239.5087864501986</v>
      </c>
      <c r="BL49" s="18">
        <f t="shared" si="5"/>
        <v>1239.1916060279164</v>
      </c>
      <c r="BM49" s="18">
        <f t="shared" si="5"/>
        <v>1239.7064662310302</v>
      </c>
      <c r="BN49" s="18">
        <f t="shared" si="5"/>
        <v>1240.0911815316704</v>
      </c>
      <c r="BO49" s="18">
        <f t="shared" si="5"/>
        <v>1240.4903331788869</v>
      </c>
      <c r="BP49" s="18">
        <f t="shared" si="5"/>
        <v>1240.0980933101605</v>
      </c>
      <c r="BQ49" s="18">
        <f t="shared" si="5"/>
        <v>1239.7278294296812</v>
      </c>
      <c r="BR49" s="18">
        <f t="shared" si="5"/>
        <v>1239.5656981137442</v>
      </c>
      <c r="BS49" s="18">
        <f t="shared" si="5"/>
        <v>1239.5748131009946</v>
      </c>
      <c r="BT49" s="18">
        <f t="shared" si="5"/>
        <v>1239.9802395671306</v>
      </c>
      <c r="BU49" s="18">
        <f t="shared" si="5"/>
        <v>1239.8094571286842</v>
      </c>
      <c r="BV49" s="18">
        <f t="shared" si="5"/>
        <v>1239.9025117545816</v>
      </c>
      <c r="BW49" s="18">
        <f t="shared" si="5"/>
        <v>1239.9055065076361</v>
      </c>
      <c r="CB49" s="18">
        <f t="shared" si="25"/>
        <v>9.5735721392202322E-2</v>
      </c>
      <c r="CC49" s="18">
        <f t="shared" si="26"/>
        <v>2.647969820770868E-2</v>
      </c>
      <c r="CD49" s="18">
        <f t="shared" si="27"/>
        <v>0.71294340338783968</v>
      </c>
      <c r="CE49" s="18">
        <f t="shared" si="28"/>
        <v>0.54204817729032584</v>
      </c>
      <c r="CF49" s="18">
        <f t="shared" si="29"/>
        <v>0.47179891126597795</v>
      </c>
      <c r="CG49" s="18">
        <f t="shared" si="30"/>
        <v>0.61507566819432213</v>
      </c>
      <c r="CH49" s="18">
        <f t="shared" si="31"/>
        <v>0.54133400218859151</v>
      </c>
      <c r="CI49" s="18">
        <f t="shared" si="32"/>
        <v>0.39060304621432351</v>
      </c>
      <c r="CJ49" s="18">
        <f t="shared" si="33"/>
        <v>0.74501868904599178</v>
      </c>
      <c r="CK49" s="18">
        <f t="shared" si="34"/>
        <v>0.82300203087663704</v>
      </c>
      <c r="CL49" s="18">
        <f t="shared" si="35"/>
        <v>0.94468735000054949</v>
      </c>
      <c r="CM49" s="18">
        <f t="shared" si="36"/>
        <v>0.77375683725347244</v>
      </c>
      <c r="CN49" s="18">
        <f t="shared" si="37"/>
        <v>0.98987604043691135</v>
      </c>
      <c r="CO49" s="18">
        <f t="shared" si="38"/>
        <v>0.83835859959447134</v>
      </c>
      <c r="CP49" s="18">
        <f t="shared" si="39"/>
        <v>1.020044919520501</v>
      </c>
      <c r="CQ49" s="18">
        <f t="shared" si="40"/>
        <v>0.98523940991935888</v>
      </c>
    </row>
    <row r="50" spans="1:95">
      <c r="A50" s="69"/>
      <c r="B50" s="35" t="s">
        <v>217</v>
      </c>
      <c r="C50" s="26">
        <v>661.61855998507428</v>
      </c>
      <c r="D50" s="27">
        <v>661.41399490139474</v>
      </c>
      <c r="E50" s="27">
        <v>661.47079569223206</v>
      </c>
      <c r="F50" s="27">
        <v>661.39658681175297</v>
      </c>
      <c r="G50" s="27">
        <v>661.37263533200439</v>
      </c>
      <c r="H50" s="27">
        <v>661.43580466978926</v>
      </c>
      <c r="I50" s="27">
        <v>661.36543571454251</v>
      </c>
      <c r="J50" s="27">
        <v>661.32470155956173</v>
      </c>
      <c r="K50" s="27">
        <v>661.17247621593788</v>
      </c>
      <c r="L50" s="27">
        <v>661.22130613824618</v>
      </c>
      <c r="M50" s="27">
        <v>661.15007929183275</v>
      </c>
      <c r="N50" s="27">
        <v>660.94412166692916</v>
      </c>
      <c r="O50" s="27">
        <v>660.91906998924094</v>
      </c>
      <c r="P50" s="27">
        <v>661.10244769482142</v>
      </c>
      <c r="Q50" s="27">
        <v>660.96957013485996</v>
      </c>
      <c r="R50" s="26">
        <v>661.00271267127164</v>
      </c>
      <c r="S50" s="18">
        <f t="shared" si="2"/>
        <v>10579.880298469492</v>
      </c>
      <c r="T50" s="26">
        <v>662.45678820398007</v>
      </c>
      <c r="U50" s="27">
        <v>662.12639968027838</v>
      </c>
      <c r="V50" s="27">
        <v>662.18007936354502</v>
      </c>
      <c r="W50" s="27">
        <v>662.2188093446216</v>
      </c>
      <c r="X50" s="27">
        <v>662.20768092422725</v>
      </c>
      <c r="Y50" s="27">
        <v>662.14260069567911</v>
      </c>
      <c r="Z50" s="27">
        <v>662.09503328804863</v>
      </c>
      <c r="AA50" s="27">
        <v>662.08007881812853</v>
      </c>
      <c r="AB50" s="27">
        <v>662.16402419382405</v>
      </c>
      <c r="AC50" s="27">
        <v>662.03747993625507</v>
      </c>
      <c r="AD50" s="27">
        <v>662.11012103764847</v>
      </c>
      <c r="AE50" s="27">
        <v>662.15697043426451</v>
      </c>
      <c r="AF50" s="27">
        <v>662.15074129362711</v>
      </c>
      <c r="AG50" s="27">
        <v>662.26227198127413</v>
      </c>
      <c r="AH50" s="27">
        <v>662.2503687223101</v>
      </c>
      <c r="AI50" s="26">
        <v>662.18637326009673</v>
      </c>
      <c r="AJ50" s="47">
        <f t="shared" si="3"/>
        <v>10594.825821177808</v>
      </c>
      <c r="AK50" s="48"/>
      <c r="AL50" s="49">
        <f t="shared" si="7"/>
        <v>21174.706119647301</v>
      </c>
      <c r="AQ50" s="5">
        <f t="shared" si="8"/>
        <v>1753175.5276819651</v>
      </c>
      <c r="AR50" s="5">
        <f t="shared" si="9"/>
        <v>1751759.1760894109</v>
      </c>
      <c r="AS50" s="5">
        <f t="shared" si="10"/>
        <v>1752051.6390359243</v>
      </c>
      <c r="AT50" s="5">
        <f t="shared" si="11"/>
        <v>1751957.7169421965</v>
      </c>
      <c r="AU50" s="5">
        <f t="shared" si="12"/>
        <v>1751864.8535809459</v>
      </c>
      <c r="AV50" s="5">
        <f t="shared" si="13"/>
        <v>1751859.7951497962</v>
      </c>
      <c r="AW50" s="5">
        <f t="shared" si="14"/>
        <v>1751547.6130125588</v>
      </c>
      <c r="AX50" s="5">
        <f t="shared" si="15"/>
        <v>1751400.2127265227</v>
      </c>
      <c r="AY50" s="5">
        <f t="shared" si="16"/>
        <v>1751219.4933167556</v>
      </c>
      <c r="AZ50" s="5">
        <f t="shared" si="17"/>
        <v>1751013.8149233623</v>
      </c>
      <c r="BA50" s="5">
        <f t="shared" si="18"/>
        <v>1751017.5577760187</v>
      </c>
      <c r="BB50" s="5">
        <f t="shared" si="19"/>
        <v>1750596.4999193714</v>
      </c>
      <c r="BC50" s="5">
        <f t="shared" si="20"/>
        <v>1750513.7255280844</v>
      </c>
      <c r="BD50" s="5">
        <f t="shared" si="21"/>
        <v>1751294.1812833908</v>
      </c>
      <c r="BE50" s="5">
        <f t="shared" si="22"/>
        <v>1750911.0065891729</v>
      </c>
      <c r="BF50" s="5">
        <f t="shared" si="23"/>
        <v>1750829.3571278905</v>
      </c>
      <c r="BH50" s="18">
        <f t="shared" si="24"/>
        <v>1324.0753481890542</v>
      </c>
      <c r="BI50" s="18">
        <f t="shared" si="5"/>
        <v>1323.5403945816731</v>
      </c>
      <c r="BJ50" s="18">
        <f t="shared" si="5"/>
        <v>1323.6508750557771</v>
      </c>
      <c r="BK50" s="18">
        <f t="shared" si="5"/>
        <v>1323.6153961563746</v>
      </c>
      <c r="BL50" s="18">
        <f t="shared" si="5"/>
        <v>1323.5803162562315</v>
      </c>
      <c r="BM50" s="18">
        <f t="shared" si="5"/>
        <v>1323.5784053654684</v>
      </c>
      <c r="BN50" s="18">
        <f t="shared" si="5"/>
        <v>1323.4604690025913</v>
      </c>
      <c r="BO50" s="18">
        <f t="shared" si="5"/>
        <v>1323.4047803776903</v>
      </c>
      <c r="BP50" s="18">
        <f t="shared" si="5"/>
        <v>1323.3365004097618</v>
      </c>
      <c r="BQ50" s="18">
        <f t="shared" si="5"/>
        <v>1323.2587860745011</v>
      </c>
      <c r="BR50" s="18">
        <f t="shared" si="5"/>
        <v>1323.2602003294812</v>
      </c>
      <c r="BS50" s="18">
        <f t="shared" si="5"/>
        <v>1323.1010921011937</v>
      </c>
      <c r="BT50" s="18">
        <f t="shared" si="5"/>
        <v>1323.0698112828682</v>
      </c>
      <c r="BU50" s="18">
        <f t="shared" si="5"/>
        <v>1323.3647196760955</v>
      </c>
      <c r="BV50" s="18">
        <f t="shared" si="5"/>
        <v>1323.2199388571701</v>
      </c>
      <c r="BW50" s="18">
        <f t="shared" si="5"/>
        <v>1323.1890859313685</v>
      </c>
      <c r="CB50" s="18">
        <f t="shared" si="25"/>
        <v>0.83822821890578325</v>
      </c>
      <c r="CC50" s="18">
        <f t="shared" si="26"/>
        <v>0.71240477888363785</v>
      </c>
      <c r="CD50" s="18">
        <f t="shared" si="27"/>
        <v>0.70928367131296</v>
      </c>
      <c r="CE50" s="18">
        <f t="shared" si="28"/>
        <v>0.82222253286863634</v>
      </c>
      <c r="CF50" s="18">
        <f t="shared" si="29"/>
        <v>0.83504559222285479</v>
      </c>
      <c r="CG50" s="18">
        <f t="shared" si="30"/>
        <v>0.7067960258898438</v>
      </c>
      <c r="CH50" s="18">
        <f t="shared" si="31"/>
        <v>0.72959757350611198</v>
      </c>
      <c r="CI50" s="18">
        <f t="shared" si="32"/>
        <v>0.75537725856679572</v>
      </c>
      <c r="CJ50" s="18">
        <f t="shared" si="33"/>
        <v>0.99154797788617088</v>
      </c>
      <c r="CK50" s="18">
        <f t="shared" si="34"/>
        <v>0.81617379800889012</v>
      </c>
      <c r="CL50" s="18">
        <f t="shared" si="35"/>
        <v>0.96004174581571533</v>
      </c>
      <c r="CM50" s="18">
        <f t="shared" si="36"/>
        <v>1.2128487673353447</v>
      </c>
      <c r="CN50" s="18">
        <f t="shared" si="37"/>
        <v>1.2316713043861682</v>
      </c>
      <c r="CO50" s="18">
        <f t="shared" si="38"/>
        <v>1.1598242864527037</v>
      </c>
      <c r="CP50" s="18">
        <f t="shared" si="39"/>
        <v>1.2807985874501355</v>
      </c>
      <c r="CQ50" s="18">
        <f t="shared" si="40"/>
        <v>1.1836605888250915</v>
      </c>
    </row>
    <row r="51" spans="1:95">
      <c r="A51" s="69"/>
      <c r="B51" s="35" t="s">
        <v>218</v>
      </c>
      <c r="C51" s="26">
        <v>601.131753340297</v>
      </c>
      <c r="D51" s="27">
        <v>600.98760960756999</v>
      </c>
      <c r="E51" s="27">
        <v>600.98208106773006</v>
      </c>
      <c r="F51" s="27">
        <v>601.01557686752983</v>
      </c>
      <c r="G51" s="27">
        <v>601.11223780757712</v>
      </c>
      <c r="H51" s="27">
        <v>601.1532314933288</v>
      </c>
      <c r="I51" s="27">
        <v>601.19243134223143</v>
      </c>
      <c r="J51" s="27">
        <v>601.28998826414352</v>
      </c>
      <c r="K51" s="27">
        <v>601.25185276753018</v>
      </c>
      <c r="L51" s="27">
        <v>601.14171558665419</v>
      </c>
      <c r="M51" s="27">
        <v>601.12273683067554</v>
      </c>
      <c r="N51" s="27">
        <v>601.06225239183163</v>
      </c>
      <c r="O51" s="27">
        <v>601.2207943735059</v>
      </c>
      <c r="P51" s="27">
        <v>601.34126321693293</v>
      </c>
      <c r="Q51" s="27">
        <v>601.30617352808747</v>
      </c>
      <c r="R51" s="26">
        <v>601.29170076292178</v>
      </c>
      <c r="S51" s="18">
        <f t="shared" si="2"/>
        <v>9618.6033992485482</v>
      </c>
      <c r="T51" s="26">
        <v>600.25963954825909</v>
      </c>
      <c r="U51" s="27">
        <v>600.82398002290836</v>
      </c>
      <c r="V51" s="27">
        <v>600.74526181075623</v>
      </c>
      <c r="W51" s="27">
        <v>600.80723457171246</v>
      </c>
      <c r="X51" s="27">
        <v>600.73506409671108</v>
      </c>
      <c r="Y51" s="27">
        <v>600.76302887552197</v>
      </c>
      <c r="Z51" s="27">
        <v>600.92349381095528</v>
      </c>
      <c r="AA51" s="27">
        <v>600.94225085976052</v>
      </c>
      <c r="AB51" s="27">
        <v>601.12179735876578</v>
      </c>
      <c r="AC51" s="27">
        <v>601.17918818784835</v>
      </c>
      <c r="AD51" s="27">
        <v>601.09001550757012</v>
      </c>
      <c r="AE51" s="27">
        <v>601.12485826234956</v>
      </c>
      <c r="AF51" s="27">
        <v>601.23238143546018</v>
      </c>
      <c r="AG51" s="27">
        <v>601.18093229621275</v>
      </c>
      <c r="AH51" s="27">
        <v>601.29713998964189</v>
      </c>
      <c r="AI51" s="26">
        <v>601.31604652207727</v>
      </c>
      <c r="AJ51" s="47">
        <f t="shared" si="3"/>
        <v>9615.5423131565094</v>
      </c>
      <c r="AK51" s="48"/>
      <c r="AL51" s="49">
        <f t="shared" si="7"/>
        <v>19234.145712405058</v>
      </c>
      <c r="AQ51" s="5">
        <f t="shared" si="8"/>
        <v>1443341.2789067049</v>
      </c>
      <c r="AR51" s="5">
        <f t="shared" si="9"/>
        <v>1444351.0969701377</v>
      </c>
      <c r="AS51" s="5">
        <f t="shared" si="10"/>
        <v>1444148.606621787</v>
      </c>
      <c r="AT51" s="5">
        <f t="shared" si="11"/>
        <v>1444378.0700957244</v>
      </c>
      <c r="AU51" s="5">
        <f t="shared" si="12"/>
        <v>1444436.9370946169</v>
      </c>
      <c r="AV51" s="5">
        <f t="shared" si="13"/>
        <v>1444602.696939043</v>
      </c>
      <c r="AW51" s="5">
        <f t="shared" si="14"/>
        <v>1445082.697506902</v>
      </c>
      <c r="AX51" s="5">
        <f t="shared" si="15"/>
        <v>1445362.356788876</v>
      </c>
      <c r="AY51" s="5">
        <f t="shared" si="16"/>
        <v>1445702.3945180327</v>
      </c>
      <c r="AZ51" s="5">
        <f t="shared" si="17"/>
        <v>1445575.5556531367</v>
      </c>
      <c r="BA51" s="5">
        <f t="shared" si="18"/>
        <v>1445315.5018846998</v>
      </c>
      <c r="BB51" s="5">
        <f t="shared" si="19"/>
        <v>1445253.8490230485</v>
      </c>
      <c r="BC51" s="5">
        <f t="shared" si="20"/>
        <v>1445893.6400130682</v>
      </c>
      <c r="BD51" s="5">
        <f t="shared" si="21"/>
        <v>1446059.6307017559</v>
      </c>
      <c r="BE51" s="5">
        <f t="shared" si="22"/>
        <v>1446254.7296838223</v>
      </c>
      <c r="BF51" s="5">
        <f t="shared" si="23"/>
        <v>1446265.3938299001</v>
      </c>
      <c r="BH51" s="18">
        <f t="shared" si="24"/>
        <v>1201.3913928885561</v>
      </c>
      <c r="BI51" s="18">
        <f t="shared" si="5"/>
        <v>1201.8115896304785</v>
      </c>
      <c r="BJ51" s="18">
        <f t="shared" si="5"/>
        <v>1201.7273428784863</v>
      </c>
      <c r="BK51" s="18">
        <f t="shared" si="5"/>
        <v>1201.8228114392423</v>
      </c>
      <c r="BL51" s="18">
        <f t="shared" si="5"/>
        <v>1201.8473019042881</v>
      </c>
      <c r="BM51" s="18">
        <f t="shared" si="5"/>
        <v>1201.9162603688508</v>
      </c>
      <c r="BN51" s="18">
        <f t="shared" si="5"/>
        <v>1202.1159251531867</v>
      </c>
      <c r="BO51" s="18">
        <f t="shared" si="5"/>
        <v>1202.232239123904</v>
      </c>
      <c r="BP51" s="18">
        <f t="shared" si="5"/>
        <v>1202.3736501262961</v>
      </c>
      <c r="BQ51" s="18">
        <f t="shared" si="5"/>
        <v>1202.3209037745025</v>
      </c>
      <c r="BR51" s="18">
        <f t="shared" si="5"/>
        <v>1202.2127523382455</v>
      </c>
      <c r="BS51" s="18">
        <f t="shared" si="5"/>
        <v>1202.1871106541812</v>
      </c>
      <c r="BT51" s="18">
        <f t="shared" si="5"/>
        <v>1202.4531758089661</v>
      </c>
      <c r="BU51" s="18">
        <f t="shared" si="5"/>
        <v>1202.5221955131456</v>
      </c>
      <c r="BV51" s="18">
        <f t="shared" si="5"/>
        <v>1202.6033135177295</v>
      </c>
      <c r="BW51" s="18">
        <f t="shared" si="5"/>
        <v>1202.607747284999</v>
      </c>
      <c r="CB51" s="18">
        <f t="shared" si="25"/>
        <v>0.87211379203790784</v>
      </c>
      <c r="CC51" s="18">
        <f t="shared" si="26"/>
        <v>0.16362958466163491</v>
      </c>
      <c r="CD51" s="18">
        <f t="shared" si="27"/>
        <v>0.23681925697383122</v>
      </c>
      <c r="CE51" s="18">
        <f t="shared" si="28"/>
        <v>0.20834229581737418</v>
      </c>
      <c r="CF51" s="18">
        <f t="shared" si="29"/>
        <v>0.3771737108660318</v>
      </c>
      <c r="CG51" s="18">
        <f t="shared" si="30"/>
        <v>0.39020261780683541</v>
      </c>
      <c r="CH51" s="18">
        <f t="shared" si="31"/>
        <v>0.26893753127615128</v>
      </c>
      <c r="CI51" s="18">
        <f t="shared" si="32"/>
        <v>0.34773740438299683</v>
      </c>
      <c r="CJ51" s="18">
        <f t="shared" si="33"/>
        <v>0.13005540876440591</v>
      </c>
      <c r="CK51" s="18">
        <f t="shared" si="34"/>
        <v>3.747260119416751E-2</v>
      </c>
      <c r="CL51" s="18">
        <f t="shared" si="35"/>
        <v>3.2721323105420197E-2</v>
      </c>
      <c r="CM51" s="18">
        <f t="shared" si="36"/>
        <v>6.2605870517927542E-2</v>
      </c>
      <c r="CN51" s="18">
        <f t="shared" si="37"/>
        <v>1.1587061954287492E-2</v>
      </c>
      <c r="CO51" s="18">
        <f t="shared" si="38"/>
        <v>0.16033092072018462</v>
      </c>
      <c r="CP51" s="18">
        <f t="shared" si="39"/>
        <v>9.0335384455784151E-3</v>
      </c>
      <c r="CQ51" s="18">
        <f t="shared" si="40"/>
        <v>2.4345759155494306E-2</v>
      </c>
    </row>
    <row r="52" spans="1:95">
      <c r="A52" s="69"/>
      <c r="B52" s="35" t="s">
        <v>219</v>
      </c>
      <c r="C52" s="26">
        <v>507.08838865671606</v>
      </c>
      <c r="D52" s="27">
        <v>507.06818898505981</v>
      </c>
      <c r="E52" s="27">
        <v>506.91348303087653</v>
      </c>
      <c r="F52" s="27">
        <v>507.03204830278946</v>
      </c>
      <c r="G52" s="27">
        <v>507.04946841874357</v>
      </c>
      <c r="H52" s="27">
        <v>507.08613111013699</v>
      </c>
      <c r="I52" s="27">
        <v>507.09389597171253</v>
      </c>
      <c r="J52" s="27">
        <v>507.17044156215144</v>
      </c>
      <c r="K52" s="27">
        <v>507.24426842529903</v>
      </c>
      <c r="L52" s="27">
        <v>507.31448305498185</v>
      </c>
      <c r="M52" s="27">
        <v>507.25295273008192</v>
      </c>
      <c r="N52" s="27">
        <v>507.23613880199179</v>
      </c>
      <c r="O52" s="27">
        <v>507.25625661235176</v>
      </c>
      <c r="P52" s="27">
        <v>507.324253466534</v>
      </c>
      <c r="Q52" s="27">
        <v>507.11175144063986</v>
      </c>
      <c r="R52" s="26">
        <v>507.25018427516227</v>
      </c>
      <c r="S52" s="18">
        <f t="shared" si="2"/>
        <v>8114.4923348452294</v>
      </c>
      <c r="T52" s="26">
        <v>509.59560667562164</v>
      </c>
      <c r="U52" s="27">
        <v>509.85105382569668</v>
      </c>
      <c r="V52" s="27">
        <v>509.62255984661368</v>
      </c>
      <c r="W52" s="27">
        <v>509.61431143725088</v>
      </c>
      <c r="X52" s="27">
        <v>509.75838579461623</v>
      </c>
      <c r="Y52" s="27">
        <v>509.69761392292332</v>
      </c>
      <c r="Z52" s="27">
        <v>509.85696371075488</v>
      </c>
      <c r="AA52" s="27">
        <v>510.00119410398446</v>
      </c>
      <c r="AB52" s="27">
        <v>509.94845593605658</v>
      </c>
      <c r="AC52" s="27">
        <v>510.00993670099524</v>
      </c>
      <c r="AD52" s="27">
        <v>510.04035527808963</v>
      </c>
      <c r="AE52" s="27">
        <v>509.9963059593635</v>
      </c>
      <c r="AF52" s="27">
        <v>510.00061392310869</v>
      </c>
      <c r="AG52" s="27">
        <v>509.94903773207142</v>
      </c>
      <c r="AH52" s="27">
        <v>509.94709998944245</v>
      </c>
      <c r="AI52" s="26">
        <v>510.01426142519324</v>
      </c>
      <c r="AJ52" s="47">
        <f t="shared" si="3"/>
        <v>8157.9037562617841</v>
      </c>
      <c r="AK52" s="48"/>
      <c r="AL52" s="49">
        <f t="shared" si="7"/>
        <v>16272.396091107013</v>
      </c>
      <c r="AQ52" s="5">
        <f t="shared" si="8"/>
        <v>1033646.3463649248</v>
      </c>
      <c r="AR52" s="5">
        <f t="shared" si="9"/>
        <v>1034124.7463988023</v>
      </c>
      <c r="AS52" s="5">
        <f t="shared" si="10"/>
        <v>1033345.5264690266</v>
      </c>
      <c r="AT52" s="5">
        <f t="shared" si="11"/>
        <v>1033569.8207726756</v>
      </c>
      <c r="AU52" s="5">
        <f t="shared" si="12"/>
        <v>1033898.2123899773</v>
      </c>
      <c r="AV52" s="5">
        <f t="shared" si="13"/>
        <v>1033849.1841634554</v>
      </c>
      <c r="AW52" s="5">
        <f t="shared" si="14"/>
        <v>1034189.0510089094</v>
      </c>
      <c r="AX52" s="5">
        <f t="shared" si="15"/>
        <v>1034638.1364037223</v>
      </c>
      <c r="AY52" s="5">
        <f t="shared" si="16"/>
        <v>1034681.0384936769</v>
      </c>
      <c r="AZ52" s="5">
        <f t="shared" si="17"/>
        <v>1034948.9750318354</v>
      </c>
      <c r="BA52" s="5">
        <f t="shared" si="18"/>
        <v>1034885.6745182087</v>
      </c>
      <c r="BB52" s="5">
        <f t="shared" si="19"/>
        <v>1034761.8466751637</v>
      </c>
      <c r="BC52" s="5">
        <f t="shared" si="20"/>
        <v>1034811.5406515985</v>
      </c>
      <c r="BD52" s="5">
        <f t="shared" si="21"/>
        <v>1034844.9489860426</v>
      </c>
      <c r="BE52" s="5">
        <f t="shared" si="22"/>
        <v>1034408.7072722783</v>
      </c>
      <c r="BF52" s="5">
        <f t="shared" si="23"/>
        <v>1034826.9524860516</v>
      </c>
      <c r="BH52" s="18">
        <f t="shared" si="24"/>
        <v>1016.6839953323376</v>
      </c>
      <c r="BI52" s="18">
        <f t="shared" si="5"/>
        <v>1016.9192428107565</v>
      </c>
      <c r="BJ52" s="18">
        <f t="shared" si="5"/>
        <v>1016.5360428774902</v>
      </c>
      <c r="BK52" s="18">
        <f t="shared" si="5"/>
        <v>1016.6463597400403</v>
      </c>
      <c r="BL52" s="18">
        <f t="shared" si="5"/>
        <v>1016.8078542133599</v>
      </c>
      <c r="BM52" s="18">
        <f t="shared" si="5"/>
        <v>1016.7837450330603</v>
      </c>
      <c r="BN52" s="18">
        <f t="shared" si="5"/>
        <v>1016.9508596824674</v>
      </c>
      <c r="BO52" s="18">
        <f t="shared" si="5"/>
        <v>1017.1716356661359</v>
      </c>
      <c r="BP52" s="18">
        <f t="shared" si="5"/>
        <v>1017.1927243613557</v>
      </c>
      <c r="BQ52" s="18">
        <f t="shared" si="5"/>
        <v>1017.324419755977</v>
      </c>
      <c r="BR52" s="18">
        <f t="shared" si="5"/>
        <v>1017.2933080081716</v>
      </c>
      <c r="BS52" s="18">
        <f t="shared" si="5"/>
        <v>1017.2324447613553</v>
      </c>
      <c r="BT52" s="18">
        <f t="shared" si="5"/>
        <v>1017.2568705354604</v>
      </c>
      <c r="BU52" s="18">
        <f t="shared" si="5"/>
        <v>1017.2732911986054</v>
      </c>
      <c r="BV52" s="18">
        <f t="shared" si="5"/>
        <v>1017.0588514300823</v>
      </c>
      <c r="BW52" s="18">
        <f t="shared" si="5"/>
        <v>1017.2644457003555</v>
      </c>
      <c r="CB52" s="18">
        <f t="shared" si="25"/>
        <v>2.5072180189055757</v>
      </c>
      <c r="CC52" s="18">
        <f t="shared" si="26"/>
        <v>2.7828648406368757</v>
      </c>
      <c r="CD52" s="18">
        <f t="shared" si="27"/>
        <v>2.7090768157371485</v>
      </c>
      <c r="CE52" s="18">
        <f t="shared" si="28"/>
        <v>2.5822631344614138</v>
      </c>
      <c r="CF52" s="18">
        <f t="shared" si="29"/>
        <v>2.7089173758726588</v>
      </c>
      <c r="CG52" s="18">
        <f t="shared" si="30"/>
        <v>2.6114828127863348</v>
      </c>
      <c r="CH52" s="18">
        <f t="shared" si="31"/>
        <v>2.7630677390423557</v>
      </c>
      <c r="CI52" s="18">
        <f t="shared" si="32"/>
        <v>2.8307525418330215</v>
      </c>
      <c r="CJ52" s="18">
        <f t="shared" si="33"/>
        <v>2.7041875107575493</v>
      </c>
      <c r="CK52" s="18">
        <f t="shared" si="34"/>
        <v>2.6954536460133909</v>
      </c>
      <c r="CL52" s="18">
        <f t="shared" si="35"/>
        <v>2.7874025480077194</v>
      </c>
      <c r="CM52" s="18">
        <f t="shared" si="36"/>
        <v>2.7601671573717113</v>
      </c>
      <c r="CN52" s="18">
        <f t="shared" si="37"/>
        <v>2.744357310756925</v>
      </c>
      <c r="CO52" s="18">
        <f t="shared" si="38"/>
        <v>2.6247842655374143</v>
      </c>
      <c r="CP52" s="18">
        <f t="shared" si="39"/>
        <v>2.8353485488025854</v>
      </c>
      <c r="CQ52" s="18">
        <f t="shared" si="40"/>
        <v>2.7640771500309711</v>
      </c>
    </row>
    <row r="53" spans="1:95">
      <c r="A53" s="69"/>
      <c r="B53" s="35" t="s">
        <v>220</v>
      </c>
      <c r="C53" s="26">
        <v>729.54615234925495</v>
      </c>
      <c r="D53" s="27">
        <v>729.53246863545814</v>
      </c>
      <c r="E53" s="27">
        <v>729.58697588346547</v>
      </c>
      <c r="F53" s="27">
        <v>729.53518312549807</v>
      </c>
      <c r="G53" s="27">
        <v>729.57805221734793</v>
      </c>
      <c r="H53" s="27">
        <v>729.66121939334607</v>
      </c>
      <c r="I53" s="27">
        <v>729.49419913246834</v>
      </c>
      <c r="J53" s="27">
        <v>729.62283263067752</v>
      </c>
      <c r="K53" s="27">
        <v>729.54815149940305</v>
      </c>
      <c r="L53" s="27">
        <v>729.58749358346495</v>
      </c>
      <c r="M53" s="27">
        <v>729.57650805418109</v>
      </c>
      <c r="N53" s="27">
        <v>729.641016366136</v>
      </c>
      <c r="O53" s="27">
        <v>729.65265264382685</v>
      </c>
      <c r="P53" s="27">
        <v>729.57699286932223</v>
      </c>
      <c r="Q53" s="27">
        <v>729.5596217452196</v>
      </c>
      <c r="R53" s="26">
        <v>729.42336530675732</v>
      </c>
      <c r="S53" s="18">
        <f t="shared" si="2"/>
        <v>11673.122885435829</v>
      </c>
      <c r="T53" s="26">
        <v>730.0416861601999</v>
      </c>
      <c r="U53" s="27">
        <v>730.34160324800735</v>
      </c>
      <c r="V53" s="27">
        <v>730.38338819123544</v>
      </c>
      <c r="W53" s="27">
        <v>730.41719776992011</v>
      </c>
      <c r="X53" s="27">
        <v>730.48000779860558</v>
      </c>
      <c r="Y53" s="27">
        <v>730.4623380971916</v>
      </c>
      <c r="Z53" s="27">
        <v>730.2602742264952</v>
      </c>
      <c r="AA53" s="27">
        <v>730.24867107151385</v>
      </c>
      <c r="AB53" s="27">
        <v>730.19105338864392</v>
      </c>
      <c r="AC53" s="27">
        <v>730.09216681155647</v>
      </c>
      <c r="AD53" s="27">
        <v>730.0869700482084</v>
      </c>
      <c r="AE53" s="27">
        <v>730.01762658505925</v>
      </c>
      <c r="AF53" s="27">
        <v>730.01600098167523</v>
      </c>
      <c r="AG53" s="27">
        <v>730.0496142314737</v>
      </c>
      <c r="AH53" s="27">
        <v>730.16550946075631</v>
      </c>
      <c r="AI53" s="26">
        <v>730.2251887982859</v>
      </c>
      <c r="AJ53" s="47">
        <f t="shared" si="3"/>
        <v>11683.479296868827</v>
      </c>
      <c r="AK53" s="48"/>
      <c r="AL53" s="49">
        <f t="shared" si="7"/>
        <v>23356.602182304654</v>
      </c>
      <c r="AQ53" s="5">
        <f t="shared" si="8"/>
        <v>2130396.6583247022</v>
      </c>
      <c r="AR53" s="5">
        <f t="shared" si="9"/>
        <v>2131232.3057576101</v>
      </c>
      <c r="AS53" s="5">
        <f t="shared" si="10"/>
        <v>2131513.4639764149</v>
      </c>
      <c r="AT53" s="5">
        <f t="shared" si="11"/>
        <v>2131460.9544822001</v>
      </c>
      <c r="AU53" s="5">
        <f t="shared" si="12"/>
        <v>2131769.5386175499</v>
      </c>
      <c r="AV53" s="5">
        <f t="shared" si="13"/>
        <v>2131960.8031388237</v>
      </c>
      <c r="AW53" s="5">
        <f t="shared" si="14"/>
        <v>2130883.1224915045</v>
      </c>
      <c r="AX53" s="5">
        <f t="shared" si="15"/>
        <v>2131224.8073216975</v>
      </c>
      <c r="AY53" s="5">
        <f t="shared" si="16"/>
        <v>2130838.5462871874</v>
      </c>
      <c r="AZ53" s="5">
        <f t="shared" si="17"/>
        <v>2130664.7109709252</v>
      </c>
      <c r="BA53" s="5">
        <f t="shared" si="18"/>
        <v>2130617.4693059647</v>
      </c>
      <c r="BB53" s="5">
        <f t="shared" si="19"/>
        <v>2130603.3539421251</v>
      </c>
      <c r="BC53" s="5">
        <f t="shared" si="20"/>
        <v>2130632.5783768855</v>
      </c>
      <c r="BD53" s="5">
        <f t="shared" si="21"/>
        <v>2130509.8321565809</v>
      </c>
      <c r="BE53" s="5">
        <f t="shared" si="22"/>
        <v>2130797.4586743037</v>
      </c>
      <c r="BF53" s="5">
        <f t="shared" si="23"/>
        <v>2130573.9015009436</v>
      </c>
      <c r="BH53" s="18">
        <f t="shared" si="24"/>
        <v>1459.5878385094547</v>
      </c>
      <c r="BI53" s="18">
        <f t="shared" si="5"/>
        <v>1459.8740718834656</v>
      </c>
      <c r="BJ53" s="18">
        <f t="shared" si="5"/>
        <v>1459.9703640747009</v>
      </c>
      <c r="BK53" s="18">
        <f t="shared" si="5"/>
        <v>1459.9523808954182</v>
      </c>
      <c r="BL53" s="18">
        <f t="shared" si="5"/>
        <v>1460.0580600159535</v>
      </c>
      <c r="BM53" s="18">
        <f t="shared" si="5"/>
        <v>1460.1235574905377</v>
      </c>
      <c r="BN53" s="18">
        <f t="shared" si="5"/>
        <v>1459.7544733589634</v>
      </c>
      <c r="BO53" s="18">
        <f t="shared" si="5"/>
        <v>1459.8715037021914</v>
      </c>
      <c r="BP53" s="18">
        <f t="shared" si="5"/>
        <v>1459.739204888047</v>
      </c>
      <c r="BQ53" s="18">
        <f t="shared" si="5"/>
        <v>1459.6796603950215</v>
      </c>
      <c r="BR53" s="18">
        <f t="shared" si="5"/>
        <v>1459.6634781023895</v>
      </c>
      <c r="BS53" s="18">
        <f t="shared" si="5"/>
        <v>1459.6586429511954</v>
      </c>
      <c r="BT53" s="18">
        <f t="shared" si="5"/>
        <v>1459.668653625502</v>
      </c>
      <c r="BU53" s="18">
        <f t="shared" si="5"/>
        <v>1459.6266071007958</v>
      </c>
      <c r="BV53" s="18">
        <f t="shared" si="5"/>
        <v>1459.7251312059759</v>
      </c>
      <c r="BW53" s="18">
        <f t="shared" si="5"/>
        <v>1459.6485541050433</v>
      </c>
      <c r="CB53" s="18">
        <f t="shared" si="25"/>
        <v>0.49553381094494853</v>
      </c>
      <c r="CC53" s="18">
        <f t="shared" si="26"/>
        <v>0.80913461254920094</v>
      </c>
      <c r="CD53" s="18">
        <f t="shared" si="27"/>
        <v>0.79641230776996963</v>
      </c>
      <c r="CE53" s="18">
        <f t="shared" si="28"/>
        <v>0.88201464442204269</v>
      </c>
      <c r="CF53" s="18">
        <f t="shared" si="29"/>
        <v>0.90195558125765274</v>
      </c>
      <c r="CG53" s="18">
        <f t="shared" si="30"/>
        <v>0.80111870384553185</v>
      </c>
      <c r="CH53" s="18">
        <f t="shared" si="31"/>
        <v>0.76607509402685992</v>
      </c>
      <c r="CI53" s="18">
        <f t="shared" si="32"/>
        <v>0.62583844083633267</v>
      </c>
      <c r="CJ53" s="18">
        <f t="shared" si="33"/>
        <v>0.64290188924087488</v>
      </c>
      <c r="CK53" s="18">
        <f t="shared" si="34"/>
        <v>0.50467322809151938</v>
      </c>
      <c r="CL53" s="18">
        <f t="shared" si="35"/>
        <v>0.51046199402730963</v>
      </c>
      <c r="CM53" s="18">
        <f t="shared" si="36"/>
        <v>0.37661021892324698</v>
      </c>
      <c r="CN53" s="18">
        <f t="shared" si="37"/>
        <v>0.36334833784837883</v>
      </c>
      <c r="CO53" s="18">
        <f t="shared" si="38"/>
        <v>0.47262136215147166</v>
      </c>
      <c r="CP53" s="18">
        <f t="shared" si="39"/>
        <v>0.60588771553670995</v>
      </c>
      <c r="CQ53" s="18">
        <f t="shared" si="40"/>
        <v>0.80182349152858023</v>
      </c>
    </row>
    <row r="54" spans="1:95">
      <c r="A54" s="69"/>
      <c r="B54" s="35" t="s">
        <v>221</v>
      </c>
      <c r="C54" s="26">
        <v>659.27126355223959</v>
      </c>
      <c r="D54" s="27">
        <v>659.19322125298913</v>
      </c>
      <c r="E54" s="27">
        <v>659.14408406573807</v>
      </c>
      <c r="F54" s="27">
        <v>659.11482255378473</v>
      </c>
      <c r="G54" s="27">
        <v>659.18361449451686</v>
      </c>
      <c r="H54" s="27">
        <v>659.08310006114243</v>
      </c>
      <c r="I54" s="27">
        <v>659.0134880157367</v>
      </c>
      <c r="J54" s="27">
        <v>658.91670769342693</v>
      </c>
      <c r="K54" s="27">
        <v>659.0375216408346</v>
      </c>
      <c r="L54" s="27">
        <v>659.02277688525976</v>
      </c>
      <c r="M54" s="27">
        <v>658.90144593944228</v>
      </c>
      <c r="N54" s="27">
        <v>658.89627737350509</v>
      </c>
      <c r="O54" s="27">
        <v>658.78419247948</v>
      </c>
      <c r="P54" s="27">
        <v>658.93435651553807</v>
      </c>
      <c r="Q54" s="27">
        <v>659.07499919641396</v>
      </c>
      <c r="R54" s="26">
        <v>658.79644999058621</v>
      </c>
      <c r="S54" s="18">
        <f t="shared" si="2"/>
        <v>10544.368321710634</v>
      </c>
      <c r="T54" s="26">
        <v>659.41202178706385</v>
      </c>
      <c r="U54" s="27">
        <v>659.49793624003928</v>
      </c>
      <c r="V54" s="27">
        <v>659.68453439342784</v>
      </c>
      <c r="W54" s="27">
        <v>659.78291704980018</v>
      </c>
      <c r="X54" s="27">
        <v>659.60389107677111</v>
      </c>
      <c r="Y54" s="27">
        <v>659.69527231368352</v>
      </c>
      <c r="Z54" s="27">
        <v>659.89713636334477</v>
      </c>
      <c r="AA54" s="27">
        <v>659.83580794561919</v>
      </c>
      <c r="AB54" s="27">
        <v>659.82002746035869</v>
      </c>
      <c r="AC54" s="27">
        <v>659.77296401972023</v>
      </c>
      <c r="AD54" s="27">
        <v>659.86645686453949</v>
      </c>
      <c r="AE54" s="27">
        <v>659.87485143346532</v>
      </c>
      <c r="AF54" s="27">
        <v>659.90577094999844</v>
      </c>
      <c r="AG54" s="27">
        <v>659.99131487967986</v>
      </c>
      <c r="AH54" s="27">
        <v>660.08120988585733</v>
      </c>
      <c r="AI54" s="26">
        <v>660.10997696652066</v>
      </c>
      <c r="AJ54" s="47">
        <f t="shared" si="3"/>
        <v>10556.83208962989</v>
      </c>
      <c r="AK54" s="48"/>
      <c r="AL54" s="49">
        <f t="shared" si="7"/>
        <v>21101.200411340524</v>
      </c>
      <c r="AQ54" s="5">
        <f t="shared" si="8"/>
        <v>1738925.6070332588</v>
      </c>
      <c r="AR54" s="5">
        <f t="shared" si="9"/>
        <v>1738946.3688503031</v>
      </c>
      <c r="AS54" s="5">
        <f t="shared" si="10"/>
        <v>1739308.9248669122</v>
      </c>
      <c r="AT54" s="5">
        <f t="shared" si="11"/>
        <v>1739491.2475314455</v>
      </c>
      <c r="AU54" s="5">
        <f t="shared" si="12"/>
        <v>1739200.4848509398</v>
      </c>
      <c r="AV54" s="5">
        <f t="shared" si="13"/>
        <v>1739176.395443595</v>
      </c>
      <c r="AW54" s="5">
        <f t="shared" si="14"/>
        <v>1739525.2351000188</v>
      </c>
      <c r="AX54" s="5">
        <f t="shared" si="15"/>
        <v>1739108.1975043125</v>
      </c>
      <c r="AY54" s="5">
        <f t="shared" si="16"/>
        <v>1739385.2348212067</v>
      </c>
      <c r="AZ54" s="5">
        <f t="shared" si="17"/>
        <v>1739222.2062291151</v>
      </c>
      <c r="BA54" s="5">
        <f t="shared" si="18"/>
        <v>1739148.7814660124</v>
      </c>
      <c r="BB54" s="5">
        <f t="shared" si="19"/>
        <v>1739157.2901748109</v>
      </c>
      <c r="BC54" s="5">
        <f t="shared" si="20"/>
        <v>1738943.2196496392</v>
      </c>
      <c r="BD54" s="5">
        <f t="shared" si="21"/>
        <v>1739564.9266653263</v>
      </c>
      <c r="BE54" s="5">
        <f t="shared" si="22"/>
        <v>1740173.1039603089</v>
      </c>
      <c r="BF54" s="5">
        <f t="shared" si="23"/>
        <v>1739514.163068762</v>
      </c>
      <c r="BH54" s="18">
        <f t="shared" si="24"/>
        <v>1318.6832853393034</v>
      </c>
      <c r="BI54" s="18">
        <f t="shared" si="5"/>
        <v>1318.6911574930284</v>
      </c>
      <c r="BJ54" s="18">
        <f t="shared" si="5"/>
        <v>1318.8286184591659</v>
      </c>
      <c r="BK54" s="18">
        <f t="shared" si="5"/>
        <v>1318.8977396035848</v>
      </c>
      <c r="BL54" s="18">
        <f t="shared" si="5"/>
        <v>1318.787505571288</v>
      </c>
      <c r="BM54" s="18">
        <f t="shared" si="5"/>
        <v>1318.7783723748259</v>
      </c>
      <c r="BN54" s="18">
        <f t="shared" si="5"/>
        <v>1318.9106243790816</v>
      </c>
      <c r="BO54" s="18">
        <f t="shared" si="5"/>
        <v>1318.7525156390461</v>
      </c>
      <c r="BP54" s="18">
        <f t="shared" si="5"/>
        <v>1318.8575491011934</v>
      </c>
      <c r="BQ54" s="18">
        <f t="shared" si="5"/>
        <v>1318.79574090498</v>
      </c>
      <c r="BR54" s="18">
        <f t="shared" si="5"/>
        <v>1318.7679028039818</v>
      </c>
      <c r="BS54" s="18">
        <f t="shared" si="5"/>
        <v>1318.7711288069704</v>
      </c>
      <c r="BT54" s="18">
        <f t="shared" si="5"/>
        <v>1318.6899634294784</v>
      </c>
      <c r="BU54" s="18">
        <f t="shared" si="5"/>
        <v>1318.9256713952179</v>
      </c>
      <c r="BV54" s="18">
        <f t="shared" si="5"/>
        <v>1319.1562090822713</v>
      </c>
      <c r="BW54" s="18">
        <f t="shared" si="5"/>
        <v>1318.9064269571068</v>
      </c>
      <c r="CB54" s="18">
        <f t="shared" si="25"/>
        <v>0.14075823482426131</v>
      </c>
      <c r="CC54" s="18">
        <f t="shared" si="26"/>
        <v>0.3047149870501471</v>
      </c>
      <c r="CD54" s="18">
        <f t="shared" si="27"/>
        <v>0.54045032768976853</v>
      </c>
      <c r="CE54" s="18">
        <f t="shared" si="28"/>
        <v>0.66809449601544202</v>
      </c>
      <c r="CF54" s="18">
        <f t="shared" si="29"/>
        <v>0.42027658225424602</v>
      </c>
      <c r="CG54" s="18">
        <f t="shared" si="30"/>
        <v>0.61217225254108598</v>
      </c>
      <c r="CH54" s="18">
        <f t="shared" si="31"/>
        <v>0.88364834760807298</v>
      </c>
      <c r="CI54" s="18">
        <f t="shared" si="32"/>
        <v>0.91910025219226554</v>
      </c>
      <c r="CJ54" s="18">
        <f t="shared" si="33"/>
        <v>0.78250581952408993</v>
      </c>
      <c r="CK54" s="18">
        <f t="shared" si="34"/>
        <v>0.75018713446047514</v>
      </c>
      <c r="CL54" s="18">
        <f t="shared" si="35"/>
        <v>0.96501092509720365</v>
      </c>
      <c r="CM54" s="18">
        <f t="shared" si="36"/>
        <v>0.97857405996023772</v>
      </c>
      <c r="CN54" s="18">
        <f t="shared" si="37"/>
        <v>1.1215784705184433</v>
      </c>
      <c r="CO54" s="18">
        <f t="shared" si="38"/>
        <v>1.0569583641417921</v>
      </c>
      <c r="CP54" s="18">
        <f t="shared" si="39"/>
        <v>1.0062106894433782</v>
      </c>
      <c r="CQ54" s="18">
        <f t="shared" si="40"/>
        <v>1.313526975934451</v>
      </c>
    </row>
    <row r="55" spans="1:95">
      <c r="A55" s="69"/>
      <c r="B55" s="35" t="s">
        <v>222</v>
      </c>
      <c r="C55" s="26">
        <v>724.86264576119322</v>
      </c>
      <c r="D55" s="27">
        <v>724.91092392330609</v>
      </c>
      <c r="E55" s="27">
        <v>724.98861464741015</v>
      </c>
      <c r="F55" s="27">
        <v>725.00545158565774</v>
      </c>
      <c r="G55" s="27">
        <v>724.97785086341014</v>
      </c>
      <c r="H55" s="27">
        <v>724.77605600697041</v>
      </c>
      <c r="I55" s="27">
        <v>724.46052828904465</v>
      </c>
      <c r="J55" s="27">
        <v>724.74721332549859</v>
      </c>
      <c r="K55" s="27">
        <v>724.313468698409</v>
      </c>
      <c r="L55" s="27">
        <v>724.80841150956564</v>
      </c>
      <c r="M55" s="27">
        <v>724.57410751414295</v>
      </c>
      <c r="N55" s="27">
        <v>724.60086430637432</v>
      </c>
      <c r="O55" s="27">
        <v>725.15815051792936</v>
      </c>
      <c r="P55" s="27">
        <v>724.76922779342488</v>
      </c>
      <c r="Q55" s="27">
        <v>724.6188982737068</v>
      </c>
      <c r="R55" s="26">
        <v>724.71908846808674</v>
      </c>
      <c r="S55" s="18">
        <f t="shared" si="2"/>
        <v>11596.291501484131</v>
      </c>
      <c r="T55" s="26">
        <v>727.00664447064719</v>
      </c>
      <c r="U55" s="27">
        <v>726.75204151693163</v>
      </c>
      <c r="V55" s="27">
        <v>727.10135421713085</v>
      </c>
      <c r="W55" s="27">
        <v>727.15801683366624</v>
      </c>
      <c r="X55" s="27">
        <v>727.23372953938235</v>
      </c>
      <c r="Y55" s="27">
        <v>727.04896479605588</v>
      </c>
      <c r="Z55" s="27">
        <v>727.03362671513878</v>
      </c>
      <c r="AA55" s="27">
        <v>726.94613132908603</v>
      </c>
      <c r="AB55" s="27">
        <v>726.88802940597498</v>
      </c>
      <c r="AC55" s="27">
        <v>726.86365500597492</v>
      </c>
      <c r="AD55" s="27">
        <v>726.93639229003759</v>
      </c>
      <c r="AE55" s="27">
        <v>726.85214544123676</v>
      </c>
      <c r="AF55" s="27">
        <v>726.8350152394429</v>
      </c>
      <c r="AG55" s="27">
        <v>726.79300505039794</v>
      </c>
      <c r="AH55" s="27">
        <v>726.89022509123618</v>
      </c>
      <c r="AI55" s="26">
        <v>726.84300008202456</v>
      </c>
      <c r="AJ55" s="47">
        <f t="shared" si="3"/>
        <v>11631.181977024364</v>
      </c>
      <c r="AK55" s="48"/>
      <c r="AL55" s="49">
        <f t="shared" si="7"/>
        <v>23227.473478508495</v>
      </c>
      <c r="AQ55" s="5">
        <f t="shared" si="8"/>
        <v>2107924.4359183079</v>
      </c>
      <c r="AR55" s="5">
        <f t="shared" si="9"/>
        <v>2107325.3652307447</v>
      </c>
      <c r="AS55" s="5">
        <f t="shared" si="10"/>
        <v>2108565.2776770233</v>
      </c>
      <c r="AT55" s="5">
        <f t="shared" si="11"/>
        <v>2108778.7390116411</v>
      </c>
      <c r="AU55" s="5">
        <f t="shared" si="12"/>
        <v>2108918.4742559767</v>
      </c>
      <c r="AV55" s="5">
        <f t="shared" si="13"/>
        <v>2107795.8910297076</v>
      </c>
      <c r="AW55" s="5">
        <f t="shared" si="14"/>
        <v>2106835.2820113087</v>
      </c>
      <c r="AX55" s="5">
        <f t="shared" si="15"/>
        <v>2107413.5669144141</v>
      </c>
      <c r="AY55" s="5">
        <f t="shared" si="16"/>
        <v>2105985.7881004084</v>
      </c>
      <c r="AZ55" s="5">
        <f t="shared" si="17"/>
        <v>2107351.7887014998</v>
      </c>
      <c r="BA55" s="5">
        <f t="shared" si="18"/>
        <v>2106882.7310417825</v>
      </c>
      <c r="BB55" s="5">
        <f t="shared" si="19"/>
        <v>2106715.8395053986</v>
      </c>
      <c r="BC55" s="5">
        <f t="shared" si="20"/>
        <v>2108284.1534061157</v>
      </c>
      <c r="BD55" s="5">
        <f t="shared" si="21"/>
        <v>2107032.9158185446</v>
      </c>
      <c r="BE55" s="5">
        <f t="shared" si="22"/>
        <v>2106878.7352116653</v>
      </c>
      <c r="BF55" s="5">
        <f t="shared" si="23"/>
        <v>2107032.4969159607</v>
      </c>
      <c r="BH55" s="18">
        <f t="shared" si="24"/>
        <v>1451.8692902318403</v>
      </c>
      <c r="BI55" s="18">
        <f t="shared" si="5"/>
        <v>1451.6629654402377</v>
      </c>
      <c r="BJ55" s="18">
        <f t="shared" si="5"/>
        <v>1452.0899688645409</v>
      </c>
      <c r="BK55" s="18">
        <f t="shared" si="5"/>
        <v>1452.1634684193241</v>
      </c>
      <c r="BL55" s="18">
        <f t="shared" si="5"/>
        <v>1452.2115804027926</v>
      </c>
      <c r="BM55" s="18">
        <f t="shared" si="5"/>
        <v>1451.8250208030263</v>
      </c>
      <c r="BN55" s="18">
        <f t="shared" si="5"/>
        <v>1451.4941550041835</v>
      </c>
      <c r="BO55" s="18">
        <f t="shared" si="5"/>
        <v>1451.6933446545845</v>
      </c>
      <c r="BP55" s="18">
        <f t="shared" si="5"/>
        <v>1451.201498104384</v>
      </c>
      <c r="BQ55" s="18">
        <f t="shared" si="5"/>
        <v>1451.6720665155406</v>
      </c>
      <c r="BR55" s="18">
        <f t="shared" si="5"/>
        <v>1451.5104998041807</v>
      </c>
      <c r="BS55" s="18">
        <f t="shared" si="5"/>
        <v>1451.4530097476111</v>
      </c>
      <c r="BT55" s="18">
        <f t="shared" si="5"/>
        <v>1451.9931657573723</v>
      </c>
      <c r="BU55" s="18">
        <f t="shared" si="5"/>
        <v>1451.5622328438228</v>
      </c>
      <c r="BV55" s="18">
        <f t="shared" si="5"/>
        <v>1451.509123364943</v>
      </c>
      <c r="BW55" s="18">
        <f t="shared" si="5"/>
        <v>1451.5620885501112</v>
      </c>
      <c r="CB55" s="18">
        <f t="shared" si="25"/>
        <v>2.1439987094539674</v>
      </c>
      <c r="CC55" s="18">
        <f t="shared" si="26"/>
        <v>1.8411175936255404</v>
      </c>
      <c r="CD55" s="18">
        <f t="shared" si="27"/>
        <v>2.1127395697207021</v>
      </c>
      <c r="CE55" s="18">
        <f t="shared" si="28"/>
        <v>2.1525652480085</v>
      </c>
      <c r="CF55" s="18">
        <f t="shared" si="29"/>
        <v>2.2558786759722125</v>
      </c>
      <c r="CG55" s="18">
        <f t="shared" si="30"/>
        <v>2.2729087890854771</v>
      </c>
      <c r="CH55" s="18">
        <f t="shared" si="31"/>
        <v>2.5730984260941341</v>
      </c>
      <c r="CI55" s="18">
        <f t="shared" si="32"/>
        <v>2.1989180035874369</v>
      </c>
      <c r="CJ55" s="18">
        <f t="shared" si="33"/>
        <v>2.5745607075659791</v>
      </c>
      <c r="CK55" s="18">
        <f t="shared" si="34"/>
        <v>2.0552434964092754</v>
      </c>
      <c r="CL55" s="18">
        <f t="shared" si="35"/>
        <v>2.3622847758946364</v>
      </c>
      <c r="CM55" s="18">
        <f t="shared" si="36"/>
        <v>2.2512811348624382</v>
      </c>
      <c r="CN55" s="18">
        <f t="shared" si="37"/>
        <v>1.6768647215135388</v>
      </c>
      <c r="CO55" s="18">
        <f t="shared" si="38"/>
        <v>2.0237772569730623</v>
      </c>
      <c r="CP55" s="18">
        <f t="shared" si="39"/>
        <v>2.2713268175293706</v>
      </c>
      <c r="CQ55" s="18">
        <f t="shared" si="40"/>
        <v>2.1239116139378211</v>
      </c>
    </row>
    <row r="56" spans="1:95">
      <c r="A56" s="70"/>
      <c r="B56" s="35" t="s">
        <v>223</v>
      </c>
      <c r="C56" s="26">
        <v>681.31583015621914</v>
      </c>
      <c r="D56" s="27">
        <v>681.32529532171327</v>
      </c>
      <c r="E56" s="27">
        <v>681.37868307569727</v>
      </c>
      <c r="F56" s="27">
        <v>681.46857838545861</v>
      </c>
      <c r="G56" s="27">
        <v>681.28145665702868</v>
      </c>
      <c r="H56" s="27">
        <v>681.40558387512442</v>
      </c>
      <c r="I56" s="27">
        <v>681.56690678625364</v>
      </c>
      <c r="J56" s="27">
        <v>681.7203940235047</v>
      </c>
      <c r="K56" s="27">
        <v>681.87410759740862</v>
      </c>
      <c r="L56" s="27">
        <v>681.78856011613527</v>
      </c>
      <c r="M56" s="27">
        <v>681.7021116992031</v>
      </c>
      <c r="N56" s="27">
        <v>681.69017982290927</v>
      </c>
      <c r="O56" s="27">
        <v>681.57033567051963</v>
      </c>
      <c r="P56" s="27">
        <v>681.68562416673285</v>
      </c>
      <c r="Q56" s="27">
        <v>681.88489781792759</v>
      </c>
      <c r="R56" s="26">
        <v>681.77969652102945</v>
      </c>
      <c r="S56" s="18">
        <f t="shared" si="2"/>
        <v>10905.438241692864</v>
      </c>
      <c r="T56" s="26">
        <v>681.05973410547278</v>
      </c>
      <c r="U56" s="27">
        <v>680.96088923107641</v>
      </c>
      <c r="V56" s="27">
        <v>681.12953294322767</v>
      </c>
      <c r="W56" s="27">
        <v>681.25877253486101</v>
      </c>
      <c r="X56" s="27">
        <v>681.21559601196475</v>
      </c>
      <c r="Y56" s="27">
        <v>681.15755277574215</v>
      </c>
      <c r="Z56" s="27">
        <v>681.14952317609539</v>
      </c>
      <c r="AA56" s="27">
        <v>681.02385910258863</v>
      </c>
      <c r="AB56" s="27">
        <v>681.06532774641164</v>
      </c>
      <c r="AC56" s="27">
        <v>681.1369595621519</v>
      </c>
      <c r="AD56" s="27">
        <v>681.1263914043808</v>
      </c>
      <c r="AE56" s="27">
        <v>681.30804971016028</v>
      </c>
      <c r="AF56" s="27">
        <v>681.25845883864611</v>
      </c>
      <c r="AG56" s="27">
        <v>681.34532904621449</v>
      </c>
      <c r="AH56" s="27">
        <v>681.38796448486164</v>
      </c>
      <c r="AI56" s="26">
        <v>681.34228484599385</v>
      </c>
      <c r="AJ56" s="47">
        <f t="shared" si="3"/>
        <v>10898.92622551985</v>
      </c>
      <c r="AK56" s="48"/>
      <c r="AL56" s="49">
        <f t="shared" si="7"/>
        <v>21804.364467212712</v>
      </c>
      <c r="AQ56" s="5">
        <f t="shared" si="8"/>
        <v>1856067.1780973638</v>
      </c>
      <c r="AR56" s="5">
        <f t="shared" si="9"/>
        <v>1855823.6486233971</v>
      </c>
      <c r="AS56" s="5">
        <f t="shared" si="10"/>
        <v>1856428.6387190735</v>
      </c>
      <c r="AT56" s="5">
        <f t="shared" si="11"/>
        <v>1857025.8329463119</v>
      </c>
      <c r="AU56" s="5">
        <f t="shared" si="12"/>
        <v>1856398.2185316943</v>
      </c>
      <c r="AV56" s="5">
        <f t="shared" si="13"/>
        <v>1856578.3013598479</v>
      </c>
      <c r="AW56" s="5">
        <f t="shared" si="14"/>
        <v>1856996.0684893299</v>
      </c>
      <c r="AX56" s="5">
        <f t="shared" si="15"/>
        <v>1857071.8994281939</v>
      </c>
      <c r="AY56" s="5">
        <f t="shared" si="16"/>
        <v>1857603.9044153313</v>
      </c>
      <c r="AZ56" s="5">
        <f t="shared" si="17"/>
        <v>1857565.9721903291</v>
      </c>
      <c r="BA56" s="5">
        <f t="shared" si="18"/>
        <v>1857301.5288715551</v>
      </c>
      <c r="BB56" s="5">
        <f t="shared" si="19"/>
        <v>1857764.1737102824</v>
      </c>
      <c r="BC56" s="5">
        <f t="shared" si="20"/>
        <v>1857302.3231433055</v>
      </c>
      <c r="BD56" s="5">
        <f t="shared" si="21"/>
        <v>1857853.3794165954</v>
      </c>
      <c r="BE56" s="5">
        <f t="shared" si="22"/>
        <v>1858512.8970912397</v>
      </c>
      <c r="BF56" s="5">
        <f t="shared" si="23"/>
        <v>1858101.5360859591</v>
      </c>
      <c r="BH56" s="43">
        <f t="shared" si="24"/>
        <v>1362.375564261692</v>
      </c>
      <c r="BI56" s="43">
        <f t="shared" ref="BI56" si="41">SQRT(AR56)</f>
        <v>1362.2861845527896</v>
      </c>
      <c r="BJ56" s="43">
        <f t="shared" ref="BJ56" si="42">SQRT(AS56)</f>
        <v>1362.5082160189249</v>
      </c>
      <c r="BK56" s="43">
        <f t="shared" ref="BK56" si="43">SQRT(AT56)</f>
        <v>1362.7273509203196</v>
      </c>
      <c r="BL56" s="43">
        <f t="shared" ref="BL56" si="44">SQRT(AU56)</f>
        <v>1362.4970526689935</v>
      </c>
      <c r="BM56" s="43">
        <f t="shared" ref="BM56" si="45">SQRT(AV56)</f>
        <v>1362.5631366508665</v>
      </c>
      <c r="BN56" s="43">
        <f t="shared" ref="BN56" si="46">SQRT(AW56)</f>
        <v>1362.7164299623491</v>
      </c>
      <c r="BO56" s="43">
        <f t="shared" ref="BO56" si="47">SQRT(AX56)</f>
        <v>1362.7442531260933</v>
      </c>
      <c r="BP56" s="43">
        <f t="shared" ref="BP56" si="48">SQRT(AY56)</f>
        <v>1362.9394353438202</v>
      </c>
      <c r="BQ56" s="43">
        <f t="shared" ref="BQ56" si="49">SQRT(AZ56)</f>
        <v>1362.9255196782872</v>
      </c>
      <c r="BR56" s="43">
        <f t="shared" ref="BR56" si="50">SQRT(BA56)</f>
        <v>1362.8285031035839</v>
      </c>
      <c r="BS56" s="43">
        <f t="shared" ref="BS56" si="51">SQRT(BB56)</f>
        <v>1362.9982295330697</v>
      </c>
      <c r="BT56" s="43">
        <f t="shared" ref="BT56" si="52">SQRT(BC56)</f>
        <v>1362.8287945091656</v>
      </c>
      <c r="BU56" s="43">
        <f t="shared" ref="BU56" si="53">SQRT(BD56)</f>
        <v>1363.0309532129472</v>
      </c>
      <c r="BV56" s="43">
        <f t="shared" ref="BV56" si="54">SQRT(BE56)</f>
        <v>1363.2728623027892</v>
      </c>
      <c r="BW56" s="43">
        <f t="shared" ref="BW56" si="55">SQRT(BF56)</f>
        <v>1363.1219813670232</v>
      </c>
      <c r="CB56" s="18">
        <f t="shared" si="25"/>
        <v>0.25609605074635056</v>
      </c>
      <c r="CC56" s="18">
        <f t="shared" si="26"/>
        <v>0.36440609063686225</v>
      </c>
      <c r="CD56" s="18">
        <f t="shared" si="27"/>
        <v>0.24915013246959461</v>
      </c>
      <c r="CE56" s="18">
        <f t="shared" si="28"/>
        <v>0.20980585059760415</v>
      </c>
      <c r="CF56" s="18">
        <f t="shared" si="29"/>
        <v>6.5860645063935408E-2</v>
      </c>
      <c r="CG56" s="18">
        <f t="shared" si="30"/>
        <v>0.24803109938227408</v>
      </c>
      <c r="CH56" s="18">
        <f t="shared" si="31"/>
        <v>0.41738361015825376</v>
      </c>
      <c r="CI56" s="18">
        <f t="shared" si="32"/>
        <v>0.69653492091606495</v>
      </c>
      <c r="CJ56" s="18">
        <f t="shared" si="33"/>
        <v>0.80877985099698435</v>
      </c>
      <c r="CK56" s="18">
        <f t="shared" si="34"/>
        <v>0.65160055398337136</v>
      </c>
      <c r="CL56" s="18">
        <f t="shared" si="35"/>
        <v>0.57572029482230391</v>
      </c>
      <c r="CM56" s="18">
        <f t="shared" si="36"/>
        <v>0.382130112748996</v>
      </c>
      <c r="CN56" s="18">
        <f t="shared" si="37"/>
        <v>0.31187683187351922</v>
      </c>
      <c r="CO56" s="18">
        <f t="shared" si="38"/>
        <v>0.34029512051836264</v>
      </c>
      <c r="CP56" s="18">
        <f t="shared" si="39"/>
        <v>0.49693333306595378</v>
      </c>
      <c r="CQ56" s="18">
        <f t="shared" si="40"/>
        <v>0.43741167503560519</v>
      </c>
    </row>
    <row r="57" spans="1:95">
      <c r="A57" s="11" t="s">
        <v>303</v>
      </c>
      <c r="B57" s="11"/>
      <c r="C57" s="11">
        <f>AVERAGE(C40:C56)</f>
        <v>640.30408613889369</v>
      </c>
      <c r="D57" s="11">
        <f t="shared" ref="D57:R57" si="56">AVERAGE(D40:D56)</f>
        <v>640.23215809391831</v>
      </c>
      <c r="E57" s="11">
        <f t="shared" si="56"/>
        <v>640.20073622492396</v>
      </c>
      <c r="F57" s="11">
        <f t="shared" si="56"/>
        <v>640.19500977554492</v>
      </c>
      <c r="G57" s="11">
        <f t="shared" si="56"/>
        <v>640.20312029364845</v>
      </c>
      <c r="H57" s="11">
        <f t="shared" si="56"/>
        <v>640.22825685925</v>
      </c>
      <c r="I57" s="11">
        <f t="shared" si="56"/>
        <v>640.18436790303429</v>
      </c>
      <c r="J57" s="11">
        <f t="shared" si="56"/>
        <v>640.25926419271127</v>
      </c>
      <c r="K57" s="11">
        <f t="shared" si="56"/>
        <v>640.18487707890836</v>
      </c>
      <c r="L57" s="11">
        <f t="shared" si="56"/>
        <v>640.19034444860608</v>
      </c>
      <c r="M57" s="11">
        <f t="shared" si="56"/>
        <v>640.13625534306323</v>
      </c>
      <c r="N57" s="11">
        <f t="shared" si="56"/>
        <v>640.25422676419055</v>
      </c>
      <c r="O57" s="11">
        <f t="shared" si="56"/>
        <v>640.26692846407354</v>
      </c>
      <c r="P57" s="11">
        <f t="shared" si="56"/>
        <v>640.2815662423011</v>
      </c>
      <c r="Q57" s="11">
        <f t="shared" si="56"/>
        <v>640.2490816467897</v>
      </c>
      <c r="R57" s="11">
        <f t="shared" si="56"/>
        <v>640.21610747242187</v>
      </c>
      <c r="S57" s="11">
        <f>AVERAGE(S40:S56)</f>
        <v>10243.586386942281</v>
      </c>
      <c r="T57" s="11">
        <f t="shared" ref="T57:AI57" si="57">AVERAGE(T40:T56)</f>
        <v>640.62165194732233</v>
      </c>
      <c r="U57" s="11">
        <f t="shared" si="57"/>
        <v>640.77665252484167</v>
      </c>
      <c r="V57" s="11">
        <f t="shared" si="57"/>
        <v>640.88671857470115</v>
      </c>
      <c r="W57" s="11">
        <f t="shared" si="57"/>
        <v>640.8980836624678</v>
      </c>
      <c r="X57" s="11">
        <f t="shared" si="57"/>
        <v>640.90167992393447</v>
      </c>
      <c r="Y57" s="11">
        <f t="shared" si="57"/>
        <v>640.90871764320457</v>
      </c>
      <c r="Z57" s="11">
        <f t="shared" si="57"/>
        <v>640.96053104657756</v>
      </c>
      <c r="AA57" s="11">
        <f t="shared" si="57"/>
        <v>640.9587693945283</v>
      </c>
      <c r="AB57" s="11">
        <f t="shared" si="57"/>
        <v>640.93815139000446</v>
      </c>
      <c r="AC57" s="11">
        <f t="shared" si="57"/>
        <v>640.95607150324577</v>
      </c>
      <c r="AD57" s="11">
        <f t="shared" si="57"/>
        <v>640.96053637284979</v>
      </c>
      <c r="AE57" s="11">
        <f t="shared" si="57"/>
        <v>640.95463848436896</v>
      </c>
      <c r="AF57" s="11">
        <f t="shared" si="57"/>
        <v>641.02467352543988</v>
      </c>
      <c r="AG57" s="11">
        <f t="shared" si="57"/>
        <v>640.9868109317548</v>
      </c>
      <c r="AH57" s="11">
        <f t="shared" si="57"/>
        <v>641.02641919756275</v>
      </c>
      <c r="AI57" s="11">
        <f t="shared" si="57"/>
        <v>641.04273700945339</v>
      </c>
      <c r="AJ57" s="50">
        <f>AVERAGE(AJ40:AJ56)</f>
        <v>10254.802843132258</v>
      </c>
      <c r="AK57" s="48"/>
      <c r="AL57" s="50">
        <f>AVERAGE(AL40:AL56)</f>
        <v>20498.389230074536</v>
      </c>
      <c r="BH57" s="29">
        <f>AVERAGE(BH40:BH56)</f>
        <v>1280.9257380862159</v>
      </c>
      <c r="BI57" s="29">
        <f t="shared" ref="BI57:BW57" si="58">AVERAGE(BI40:BI56)</f>
        <v>1281.00881061876</v>
      </c>
      <c r="BJ57" s="29">
        <f t="shared" si="58"/>
        <v>1281.0874547996252</v>
      </c>
      <c r="BK57" s="29">
        <f t="shared" si="58"/>
        <v>1281.0930934380126</v>
      </c>
      <c r="BL57" s="29">
        <f t="shared" si="58"/>
        <v>1281.1048002175828</v>
      </c>
      <c r="BM57" s="29">
        <f t="shared" si="58"/>
        <v>1281.1369745024544</v>
      </c>
      <c r="BN57" s="29">
        <f t="shared" si="58"/>
        <v>1281.1448989496121</v>
      </c>
      <c r="BO57" s="29">
        <f t="shared" si="58"/>
        <v>1281.2180335872395</v>
      </c>
      <c r="BP57" s="29">
        <f t="shared" si="58"/>
        <v>1281.1230284689129</v>
      </c>
      <c r="BQ57" s="29">
        <f t="shared" si="58"/>
        <v>1281.1464159518516</v>
      </c>
      <c r="BR57" s="29">
        <f t="shared" si="58"/>
        <v>1281.0967917159128</v>
      </c>
      <c r="BS57" s="29">
        <f t="shared" si="58"/>
        <v>1281.2088652485595</v>
      </c>
      <c r="BT57" s="29">
        <f t="shared" si="58"/>
        <v>1281.2916019895138</v>
      </c>
      <c r="BU57" s="29">
        <f t="shared" si="58"/>
        <v>1281.2683771740556</v>
      </c>
      <c r="BV57" s="29">
        <f t="shared" si="58"/>
        <v>1281.2755008443526</v>
      </c>
      <c r="BW57" s="29">
        <f t="shared" si="58"/>
        <v>1281.2588444818753</v>
      </c>
      <c r="BX57" s="44" t="s">
        <v>303</v>
      </c>
    </row>
    <row r="58" spans="1:95">
      <c r="A58" s="11" t="s">
        <v>49</v>
      </c>
      <c r="B58" s="11"/>
      <c r="C58" s="11">
        <f>SUM(C40:C56)</f>
        <v>10885.169464361194</v>
      </c>
      <c r="D58" s="11">
        <f t="shared" ref="D58:R58" si="59">SUM(D40:D56)</f>
        <v>10883.946687596612</v>
      </c>
      <c r="E58" s="11">
        <f t="shared" si="59"/>
        <v>10883.412515823708</v>
      </c>
      <c r="F58" s="11">
        <f t="shared" si="59"/>
        <v>10883.315166184264</v>
      </c>
      <c r="G58" s="11">
        <f t="shared" si="59"/>
        <v>10883.453044992024</v>
      </c>
      <c r="H58" s="11">
        <f t="shared" si="59"/>
        <v>10883.880366607249</v>
      </c>
      <c r="I58" s="11">
        <f t="shared" si="59"/>
        <v>10883.134254351582</v>
      </c>
      <c r="J58" s="11">
        <f t="shared" si="59"/>
        <v>10884.407491276092</v>
      </c>
      <c r="K58" s="11">
        <f t="shared" si="59"/>
        <v>10883.142910341441</v>
      </c>
      <c r="L58" s="11">
        <f t="shared" si="59"/>
        <v>10883.235855626303</v>
      </c>
      <c r="M58" s="11">
        <f t="shared" si="59"/>
        <v>10882.316340832074</v>
      </c>
      <c r="N58" s="11">
        <f t="shared" si="59"/>
        <v>10884.32185499124</v>
      </c>
      <c r="O58" s="11">
        <f t="shared" si="59"/>
        <v>10884.537783889251</v>
      </c>
      <c r="P58" s="11">
        <f t="shared" si="59"/>
        <v>10884.786626119119</v>
      </c>
      <c r="Q58" s="11">
        <f t="shared" si="59"/>
        <v>10884.234387995424</v>
      </c>
      <c r="R58" s="11">
        <f t="shared" si="59"/>
        <v>10883.673827031173</v>
      </c>
      <c r="S58" s="11">
        <f>SUM(S40:S56)</f>
        <v>174140.96857801877</v>
      </c>
      <c r="T58" s="11">
        <f t="shared" ref="T58:AI58" si="60">SUM(T40:T56)</f>
        <v>10890.568083104479</v>
      </c>
      <c r="U58" s="11">
        <f t="shared" si="60"/>
        <v>10893.203092922309</v>
      </c>
      <c r="V58" s="11">
        <f t="shared" si="60"/>
        <v>10895.074215769919</v>
      </c>
      <c r="W58" s="11">
        <f t="shared" si="60"/>
        <v>10895.267422261952</v>
      </c>
      <c r="X58" s="11">
        <f t="shared" si="60"/>
        <v>10895.328558706886</v>
      </c>
      <c r="Y58" s="11">
        <f t="shared" si="60"/>
        <v>10895.448199934477</v>
      </c>
      <c r="Z58" s="11">
        <f t="shared" si="60"/>
        <v>10896.329027791819</v>
      </c>
      <c r="AA58" s="11">
        <f t="shared" si="60"/>
        <v>10896.299079706982</v>
      </c>
      <c r="AB58" s="11">
        <f t="shared" si="60"/>
        <v>10895.948573630076</v>
      </c>
      <c r="AC58" s="11">
        <f t="shared" si="60"/>
        <v>10896.253215555178</v>
      </c>
      <c r="AD58" s="11">
        <f t="shared" si="60"/>
        <v>10896.329118338446</v>
      </c>
      <c r="AE58" s="11">
        <f t="shared" si="60"/>
        <v>10896.228854234272</v>
      </c>
      <c r="AF58" s="11">
        <f t="shared" si="60"/>
        <v>10897.419449932479</v>
      </c>
      <c r="AG58" s="11">
        <f t="shared" si="60"/>
        <v>10896.775785839831</v>
      </c>
      <c r="AH58" s="11">
        <f t="shared" si="60"/>
        <v>10897.449126358566</v>
      </c>
      <c r="AI58" s="11">
        <f t="shared" si="60"/>
        <v>10897.726529160707</v>
      </c>
      <c r="AJ58" s="50">
        <f>SUM(AJ40:AJ56)</f>
        <v>174331.64833324839</v>
      </c>
      <c r="AK58" s="48"/>
      <c r="AL58" s="50">
        <f>SUM(AL40:AL56)</f>
        <v>348472.61691126711</v>
      </c>
    </row>
    <row r="59" spans="1:95">
      <c r="A59" s="11" t="s">
        <v>231</v>
      </c>
      <c r="B59" s="11"/>
      <c r="C59" s="11">
        <f>C58^2</f>
        <v>118486914.26786135</v>
      </c>
      <c r="D59" s="11">
        <f t="shared" ref="D59:R59" si="61">D58^2</f>
        <v>118460295.49844526</v>
      </c>
      <c r="E59" s="11">
        <f t="shared" si="61"/>
        <v>118448667.98958813</v>
      </c>
      <c r="F59" s="11">
        <f t="shared" si="61"/>
        <v>118446549.00649641</v>
      </c>
      <c r="G59" s="11">
        <f t="shared" si="61"/>
        <v>118449550.18254615</v>
      </c>
      <c r="H59" s="11">
        <f t="shared" si="61"/>
        <v>118458851.83461875</v>
      </c>
      <c r="I59" s="11">
        <f t="shared" si="61"/>
        <v>118442611.19824077</v>
      </c>
      <c r="J59" s="11">
        <f t="shared" si="61"/>
        <v>118470326.43614711</v>
      </c>
      <c r="K59" s="11">
        <f t="shared" si="61"/>
        <v>118442799.60691518</v>
      </c>
      <c r="L59" s="11">
        <f t="shared" si="61"/>
        <v>118444822.68918997</v>
      </c>
      <c r="M59" s="11">
        <f t="shared" si="61"/>
        <v>118424808.94194078</v>
      </c>
      <c r="N59" s="11">
        <f t="shared" si="61"/>
        <v>118468462.24303995</v>
      </c>
      <c r="O59" s="11">
        <f t="shared" si="61"/>
        <v>118473162.76891273</v>
      </c>
      <c r="P59" s="11">
        <f t="shared" si="61"/>
        <v>118478579.89614163</v>
      </c>
      <c r="Q59" s="11">
        <f t="shared" si="61"/>
        <v>118466558.21282212</v>
      </c>
      <c r="R59" s="11">
        <f t="shared" si="61"/>
        <v>118454355.97320338</v>
      </c>
      <c r="S59" s="11"/>
      <c r="T59" s="11">
        <f t="shared" ref="T59" si="62">T58^2</f>
        <v>118604473.17273398</v>
      </c>
      <c r="U59" s="11">
        <f t="shared" ref="U59:AI59" si="63">U58^2</f>
        <v>118661873.62365216</v>
      </c>
      <c r="V59" s="11">
        <f t="shared" si="63"/>
        <v>118702642.16713451</v>
      </c>
      <c r="W59" s="11">
        <f t="shared" si="63"/>
        <v>118706852.2026026</v>
      </c>
      <c r="X59" s="11">
        <f t="shared" si="63"/>
        <v>118708184.40217386</v>
      </c>
      <c r="Y59" s="11">
        <f t="shared" si="63"/>
        <v>118710791.47745544</v>
      </c>
      <c r="Z59" s="11">
        <f t="shared" si="63"/>
        <v>118729986.2818986</v>
      </c>
      <c r="AA59" s="11">
        <f t="shared" si="63"/>
        <v>118729333.63442321</v>
      </c>
      <c r="AB59" s="11">
        <f t="shared" si="63"/>
        <v>118721695.31919128</v>
      </c>
      <c r="AC59" s="11">
        <f t="shared" si="63"/>
        <v>118728334.13749656</v>
      </c>
      <c r="AD59" s="11">
        <f t="shared" si="63"/>
        <v>118729988.2551503</v>
      </c>
      <c r="AE59" s="11">
        <f t="shared" si="63"/>
        <v>118727803.24384752</v>
      </c>
      <c r="AF59" s="11">
        <f t="shared" si="63"/>
        <v>118753750.66776669</v>
      </c>
      <c r="AG59" s="11">
        <f t="shared" si="63"/>
        <v>118739722.52686526</v>
      </c>
      <c r="AH59" s="11">
        <f t="shared" si="63"/>
        <v>118754397.46157308</v>
      </c>
      <c r="AI59" s="11">
        <f t="shared" si="63"/>
        <v>118760443.50437307</v>
      </c>
      <c r="AJ59" s="50"/>
      <c r="AK59" s="48"/>
      <c r="AL59" s="50">
        <f>AVERAGE(T40:AI56)</f>
        <v>640.92517769576637</v>
      </c>
      <c r="CB59" s="61" t="s">
        <v>316</v>
      </c>
      <c r="CC59" s="61"/>
      <c r="CD59" s="61"/>
      <c r="CE59" s="61"/>
      <c r="CF59" s="61"/>
      <c r="CG59" s="61"/>
      <c r="CH59" s="61"/>
      <c r="CI59" s="61"/>
      <c r="CJ59" s="61"/>
      <c r="CK59" s="61"/>
      <c r="CL59" s="61"/>
      <c r="CM59" s="61"/>
      <c r="CN59" s="61"/>
      <c r="CO59" s="61"/>
      <c r="CP59" s="61"/>
      <c r="CQ59" s="61"/>
    </row>
    <row r="60" spans="1:95" ht="23.25">
      <c r="A60" s="11" t="s">
        <v>19</v>
      </c>
      <c r="B60" s="11"/>
      <c r="C60" s="11">
        <f>(C40^2+C41^2+C42^2+C43^2+C44^2+C45^2+C46^2+C47^2+C48^2+C49^2+C50^2+C51^2+C52^2+C53^2+C54^2+C55^2++C56^2)</f>
        <v>7037296.0824040566</v>
      </c>
      <c r="D60" s="11">
        <f t="shared" ref="D60:R60" si="64">(D40^2+D41^2+D42^2+D43^2+D44^2+D45^2+D46^2+D47^2+D48^2+D49^2+D50^2+D51^2+D52^2+D53^2+D54^2+D55^2++D56^2)</f>
        <v>7035703.9354872005</v>
      </c>
      <c r="E60" s="11">
        <f t="shared" si="64"/>
        <v>7035125.9200088652</v>
      </c>
      <c r="F60" s="11">
        <f t="shared" si="64"/>
        <v>7035016.6304213936</v>
      </c>
      <c r="G60" s="11">
        <f t="shared" si="64"/>
        <v>7035182.4078111695</v>
      </c>
      <c r="H60" s="11">
        <f t="shared" si="64"/>
        <v>7035698.5178109715</v>
      </c>
      <c r="I60" s="11">
        <f t="shared" si="64"/>
        <v>7034743.4268708797</v>
      </c>
      <c r="J60" s="11">
        <f t="shared" si="64"/>
        <v>7036433.5390451625</v>
      </c>
      <c r="K60" s="11">
        <f t="shared" si="64"/>
        <v>7034710.5931899846</v>
      </c>
      <c r="L60" s="11">
        <f t="shared" si="64"/>
        <v>7034955.8089144863</v>
      </c>
      <c r="M60" s="11">
        <f t="shared" si="64"/>
        <v>7033756.7171438243</v>
      </c>
      <c r="N60" s="11">
        <f t="shared" si="64"/>
        <v>7036148.3127362086</v>
      </c>
      <c r="O60" s="11">
        <f t="shared" si="64"/>
        <v>7036572.6017611669</v>
      </c>
      <c r="P60" s="11">
        <f t="shared" si="64"/>
        <v>7036851.3108088505</v>
      </c>
      <c r="Q60" s="11">
        <f t="shared" si="64"/>
        <v>7036071.6785749597</v>
      </c>
      <c r="R60" s="11">
        <f t="shared" si="64"/>
        <v>7035322.0187117057</v>
      </c>
      <c r="S60" s="11">
        <f>(S40^2+S41^2+S56^2+S42^2+S43^2+S44^2+S45^2+S46^2+S47^2+S48^2+S49^2+S50^2+S51^2+S52^2+S53^2+S54^2+S55^2)</f>
        <v>1801113136.1134219</v>
      </c>
      <c r="T60" s="11">
        <f t="shared" ref="T60:AI60" si="65">(T40^2+T41^2+T42^2+T43^2+T44^2+T45^2+T46^2+T47^2+T48^2+T49^2+T50^2+T51^2+T52^2+T53^2+T54^2+T55^2++T56^2)</f>
        <v>7043743.6389153097</v>
      </c>
      <c r="U60" s="11">
        <f t="shared" si="65"/>
        <v>7047012.3391160332</v>
      </c>
      <c r="V60" s="11">
        <f t="shared" si="65"/>
        <v>7049633.1291944236</v>
      </c>
      <c r="W60" s="11">
        <f t="shared" si="65"/>
        <v>7049806.077526981</v>
      </c>
      <c r="X60" s="11">
        <f t="shared" si="65"/>
        <v>7049963.6364992866</v>
      </c>
      <c r="Y60" s="11">
        <f t="shared" si="65"/>
        <v>7050049.1720832111</v>
      </c>
      <c r="Z60" s="11">
        <f t="shared" si="65"/>
        <v>7051143.615254703</v>
      </c>
      <c r="AA60" s="11">
        <f t="shared" si="65"/>
        <v>7051033.3104520887</v>
      </c>
      <c r="AB60" s="11">
        <f t="shared" si="65"/>
        <v>7050495.3223754838</v>
      </c>
      <c r="AC60" s="11">
        <f t="shared" si="65"/>
        <v>7050889.4899452645</v>
      </c>
      <c r="AD60" s="11">
        <f t="shared" si="65"/>
        <v>7050992.5099196434</v>
      </c>
      <c r="AE60" s="11">
        <f t="shared" si="65"/>
        <v>7050896.0785356835</v>
      </c>
      <c r="AF60" s="11">
        <f t="shared" si="65"/>
        <v>7052395.0842197984</v>
      </c>
      <c r="AG60" s="11">
        <f t="shared" si="65"/>
        <v>7051678.334940332</v>
      </c>
      <c r="AH60" s="11">
        <f t="shared" si="65"/>
        <v>7052541.7738749348</v>
      </c>
      <c r="AI60" s="11">
        <f t="shared" si="65"/>
        <v>7052833.5273355367</v>
      </c>
      <c r="AJ60" s="50">
        <f>(AJ40^2+AJ41^2+AJ56^2+AJ42^2+AJ43^2+AJ44^2+AJ45^2+AJ46^2+AJ47^2+AJ48^2+AJ49^2+AJ50^2+AJ51^2+AJ52^2+AJ53^2+AJ54^2+AJ55^2)</f>
        <v>1804881474.4583106</v>
      </c>
      <c r="AK60" s="48"/>
      <c r="AL60" s="50">
        <f>(AL40^2+AL41^2+AL56^2+AL42^2+AL43^2+AL44^2+AL45^2+AL46^2+AL47^2+AL48^2+AL49^2+AL50^2+AL51^2+AL52^2+AL53^2+AL54^2+AL55^2)</f>
        <v>7211983569.7393484</v>
      </c>
      <c r="AQ60" s="64" t="s">
        <v>230</v>
      </c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6"/>
      <c r="BH60" s="64" t="s">
        <v>230</v>
      </c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6"/>
      <c r="CB60" s="18" t="s">
        <v>190</v>
      </c>
      <c r="CC60" s="18" t="s">
        <v>191</v>
      </c>
      <c r="CD60" s="18" t="s">
        <v>192</v>
      </c>
      <c r="CE60" s="18" t="s">
        <v>193</v>
      </c>
      <c r="CF60" s="18" t="s">
        <v>194</v>
      </c>
      <c r="CG60" s="18" t="s">
        <v>195</v>
      </c>
      <c r="CH60" s="18" t="s">
        <v>196</v>
      </c>
      <c r="CI60" s="18" t="s">
        <v>197</v>
      </c>
      <c r="CJ60" s="18" t="s">
        <v>198</v>
      </c>
      <c r="CK60" s="18" t="s">
        <v>199</v>
      </c>
      <c r="CL60" s="18" t="s">
        <v>200</v>
      </c>
      <c r="CM60" s="18" t="s">
        <v>201</v>
      </c>
      <c r="CN60" s="18" t="s">
        <v>202</v>
      </c>
      <c r="CO60" s="18" t="s">
        <v>203</v>
      </c>
      <c r="CP60" s="18" t="s">
        <v>204</v>
      </c>
      <c r="CQ60" s="18" t="s">
        <v>205</v>
      </c>
    </row>
    <row r="61" spans="1:95">
      <c r="A61" s="71" t="s">
        <v>326</v>
      </c>
      <c r="B61" s="35" t="s">
        <v>207</v>
      </c>
      <c r="C61" s="26">
        <v>583.65730253233824</v>
      </c>
      <c r="D61" s="27">
        <v>583.68070955079725</v>
      </c>
      <c r="E61" s="27">
        <v>583.55811319123484</v>
      </c>
      <c r="F61" s="27">
        <v>583.59301552290754</v>
      </c>
      <c r="G61" s="27">
        <v>583.65937973479549</v>
      </c>
      <c r="H61" s="27">
        <v>583.71977234674284</v>
      </c>
      <c r="I61" s="27">
        <v>583.67335854203066</v>
      </c>
      <c r="J61" s="27">
        <v>583.75059155617544</v>
      </c>
      <c r="K61" s="27">
        <v>583.65450354720849</v>
      </c>
      <c r="L61" s="27">
        <v>583.64883419262947</v>
      </c>
      <c r="M61" s="27">
        <v>583.66688807330524</v>
      </c>
      <c r="N61" s="27">
        <v>583.60736431892417</v>
      </c>
      <c r="O61" s="27">
        <v>583.7046119109574</v>
      </c>
      <c r="P61" s="27">
        <v>583.71211498485957</v>
      </c>
      <c r="Q61" s="27">
        <v>583.69208033804489</v>
      </c>
      <c r="R61" s="26">
        <v>583.65571695919482</v>
      </c>
      <c r="S61" s="18">
        <f t="shared" ref="S61:S77" si="66">SUM(C61:R61)</f>
        <v>9338.6343573021459</v>
      </c>
      <c r="T61" s="26">
        <v>583.0505994905468</v>
      </c>
      <c r="U61" s="27">
        <v>583.07552304183332</v>
      </c>
      <c r="V61" s="27">
        <v>583.19473180677323</v>
      </c>
      <c r="W61" s="27">
        <v>583.21189696513954</v>
      </c>
      <c r="X61" s="27">
        <v>583.33186896510517</v>
      </c>
      <c r="Y61" s="27">
        <v>583.34694103047059</v>
      </c>
      <c r="Z61" s="27">
        <v>583.31189593286899</v>
      </c>
      <c r="AA61" s="27">
        <v>583.3656297567735</v>
      </c>
      <c r="AB61" s="27">
        <v>583.31489319840807</v>
      </c>
      <c r="AC61" s="27">
        <v>583.2863798675296</v>
      </c>
      <c r="AD61" s="27">
        <v>583.31109808227018</v>
      </c>
      <c r="AE61" s="27">
        <v>583.4143378623512</v>
      </c>
      <c r="AF61" s="27">
        <v>583.27112974183342</v>
      </c>
      <c r="AG61" s="27">
        <v>583.32626346633629</v>
      </c>
      <c r="AH61" s="27">
        <v>583.20900542231004</v>
      </c>
      <c r="AI61" s="26">
        <v>583.27902746787856</v>
      </c>
      <c r="AJ61" s="47">
        <f t="shared" ref="AJ61:AJ77" si="67">SUM(T61:AI61)</f>
        <v>9332.3012220984292</v>
      </c>
      <c r="AK61" s="48"/>
      <c r="AL61" s="49">
        <f>SUM(S61,AJ61)</f>
        <v>18670.935579400575</v>
      </c>
      <c r="AQ61" s="5">
        <f>(SUM(C61,T61))^2</f>
        <v>1361207.3286426419</v>
      </c>
      <c r="AR61" s="5">
        <f t="shared" ref="AR61:BF61" si="68">(SUM(D61,U61))^2</f>
        <v>1361320.1062937486</v>
      </c>
      <c r="AS61" s="5">
        <f t="shared" si="68"/>
        <v>1361312.2013109461</v>
      </c>
      <c r="AT61" s="5">
        <f t="shared" si="68"/>
        <v>1361433.7038062394</v>
      </c>
      <c r="AU61" s="5">
        <f t="shared" si="68"/>
        <v>1361868.5745421532</v>
      </c>
      <c r="AV61" s="5">
        <f t="shared" si="68"/>
        <v>1362044.7134730911</v>
      </c>
      <c r="AW61" s="5">
        <f t="shared" si="68"/>
        <v>1361854.5841618462</v>
      </c>
      <c r="AX61" s="5">
        <f t="shared" si="68"/>
        <v>1362160.2740518164</v>
      </c>
      <c r="AY61" s="5">
        <f t="shared" si="68"/>
        <v>1361817.572940828</v>
      </c>
      <c r="AZ61" s="5">
        <f t="shared" si="68"/>
        <v>1361737.7938136293</v>
      </c>
      <c r="BA61" s="5">
        <f t="shared" si="68"/>
        <v>1361837.620171722</v>
      </c>
      <c r="BB61" s="5">
        <f t="shared" si="68"/>
        <v>1361939.6533620816</v>
      </c>
      <c r="BC61" s="5">
        <f t="shared" si="68"/>
        <v>1361832.3816060815</v>
      </c>
      <c r="BD61" s="5">
        <f t="shared" si="68"/>
        <v>1361978.576777997</v>
      </c>
      <c r="BE61" s="5">
        <f t="shared" si="68"/>
        <v>1361658.1439486949</v>
      </c>
      <c r="BF61" s="5">
        <f t="shared" si="68"/>
        <v>1361736.697751079</v>
      </c>
      <c r="BH61" s="18">
        <f>SQRT(AQ61)</f>
        <v>1166.707902022885</v>
      </c>
      <c r="BI61" s="18">
        <f t="shared" ref="BI61:BI77" si="69">SQRT(AR61)</f>
        <v>1166.7562325926306</v>
      </c>
      <c r="BJ61" s="18">
        <f t="shared" ref="BJ61:BJ77" si="70">SQRT(AS61)</f>
        <v>1166.7528449980082</v>
      </c>
      <c r="BK61" s="18">
        <f t="shared" ref="BK61:BK77" si="71">SQRT(AT61)</f>
        <v>1166.8049124880472</v>
      </c>
      <c r="BL61" s="18">
        <f t="shared" ref="BL61:BL77" si="72">SQRT(AU61)</f>
        <v>1166.9912486999006</v>
      </c>
      <c r="BM61" s="18">
        <f t="shared" ref="BM61:BM77" si="73">SQRT(AV61)</f>
        <v>1167.0667133772135</v>
      </c>
      <c r="BN61" s="18">
        <f t="shared" ref="BN61:BN77" si="74">SQRT(AW61)</f>
        <v>1166.9852544748996</v>
      </c>
      <c r="BO61" s="18">
        <f t="shared" ref="BO61:BO77" si="75">SQRT(AX61)</f>
        <v>1167.1162213129489</v>
      </c>
      <c r="BP61" s="18">
        <f t="shared" ref="BP61:BP77" si="76">SQRT(AY61)</f>
        <v>1166.9693967456165</v>
      </c>
      <c r="BQ61" s="18">
        <f t="shared" ref="BQ61:BQ77" si="77">SQRT(AZ61)</f>
        <v>1166.9352140601591</v>
      </c>
      <c r="BR61" s="18">
        <f t="shared" ref="BR61:BR77" si="78">SQRT(BA61)</f>
        <v>1166.9779861555753</v>
      </c>
      <c r="BS61" s="18">
        <f t="shared" ref="BS61:BS77" si="79">SQRT(BB61)</f>
        <v>1167.0217021812755</v>
      </c>
      <c r="BT61" s="18">
        <f t="shared" ref="BT61:BT77" si="80">SQRT(BC61)</f>
        <v>1166.9757416527909</v>
      </c>
      <c r="BU61" s="18">
        <f t="shared" ref="BU61:BU77" si="81">SQRT(BD61)</f>
        <v>1167.038378451196</v>
      </c>
      <c r="BV61" s="18">
        <f t="shared" ref="BV61:BV77" si="82">SQRT(BE61)</f>
        <v>1166.9010857603548</v>
      </c>
      <c r="BW61" s="18">
        <f t="shared" ref="BW61:BW77" si="83">SQRT(BF61)</f>
        <v>1166.9347444270734</v>
      </c>
      <c r="CB61" s="18">
        <f>ABS(C61-T61)</f>
        <v>0.60670304179143386</v>
      </c>
      <c r="CC61" s="18">
        <f t="shared" ref="CC61:CC77" si="84">ABS(D61-U61)</f>
        <v>0.60518650896392501</v>
      </c>
      <c r="CD61" s="18">
        <f t="shared" ref="CD61:CD77" si="85">ABS(E61-V61)</f>
        <v>0.36338138446160428</v>
      </c>
      <c r="CE61" s="18">
        <f t="shared" ref="CE61:CE77" si="86">ABS(F61-W61)</f>
        <v>0.38111855776799075</v>
      </c>
      <c r="CF61" s="18">
        <f t="shared" ref="CF61:CF77" si="87">ABS(G61-X61)</f>
        <v>0.32751076969032056</v>
      </c>
      <c r="CG61" s="18">
        <f t="shared" ref="CG61:CG77" si="88">ABS(H61-Y61)</f>
        <v>0.3728313162722543</v>
      </c>
      <c r="CH61" s="18">
        <f t="shared" ref="CH61:CH77" si="89">ABS(I61-Z61)</f>
        <v>0.36146260916166284</v>
      </c>
      <c r="CI61" s="18">
        <f t="shared" ref="CI61:CI77" si="90">ABS(J61-AA61)</f>
        <v>0.38496179940193542</v>
      </c>
      <c r="CJ61" s="18">
        <f t="shared" ref="CJ61:CJ77" si="91">ABS(K61-AB61)</f>
        <v>0.33961034880042007</v>
      </c>
      <c r="CK61" s="18">
        <f t="shared" ref="CK61:CK77" si="92">ABS(L61-AC61)</f>
        <v>0.36245432509986131</v>
      </c>
      <c r="CL61" s="18">
        <f t="shared" ref="CL61:CL77" si="93">ABS(M61-AD61)</f>
        <v>0.35578999103506703</v>
      </c>
      <c r="CM61" s="18">
        <f t="shared" ref="CM61:CM77" si="94">ABS(N61-AE61)</f>
        <v>0.1930264565729658</v>
      </c>
      <c r="CN61" s="18">
        <f t="shared" ref="CN61:CN77" si="95">ABS(O61-AF61)</f>
        <v>0.43348216912397675</v>
      </c>
      <c r="CO61" s="18">
        <f t="shared" ref="CO61:CO77" si="96">ABS(P61-AG61)</f>
        <v>0.38585151852328181</v>
      </c>
      <c r="CP61" s="18">
        <f t="shared" ref="CP61:CP77" si="97">ABS(Q61-AH61)</f>
        <v>0.4830749157348464</v>
      </c>
      <c r="CQ61" s="18">
        <f t="shared" ref="CQ61:CQ77" si="98">ABS(R61-AI61)</f>
        <v>0.37668949131625595</v>
      </c>
    </row>
    <row r="62" spans="1:95">
      <c r="A62" s="72"/>
      <c r="B62" s="35" t="s">
        <v>208</v>
      </c>
      <c r="C62" s="26">
        <v>603.26284010049858</v>
      </c>
      <c r="D62" s="27">
        <v>603.4902794382474</v>
      </c>
      <c r="E62" s="27">
        <v>603.46295768924301</v>
      </c>
      <c r="F62" s="27">
        <v>603.46642397709195</v>
      </c>
      <c r="G62" s="27">
        <v>603.86695632801559</v>
      </c>
      <c r="H62" s="27">
        <v>603.76356371260658</v>
      </c>
      <c r="I62" s="27">
        <v>603.57840120458104</v>
      </c>
      <c r="J62" s="27">
        <v>603.77945298904456</v>
      </c>
      <c r="K62" s="27">
        <v>603.58216116513915</v>
      </c>
      <c r="L62" s="27">
        <v>603.56188432171064</v>
      </c>
      <c r="M62" s="27">
        <v>603.52438908127363</v>
      </c>
      <c r="N62" s="27">
        <v>603.65105207310921</v>
      </c>
      <c r="O62" s="27">
        <v>603.66337956434131</v>
      </c>
      <c r="P62" s="27">
        <v>603.76127270298582</v>
      </c>
      <c r="Q62" s="27">
        <v>603.79843429760888</v>
      </c>
      <c r="R62" s="26">
        <v>603.63030453714407</v>
      </c>
      <c r="S62" s="18">
        <f t="shared" si="66"/>
        <v>9657.8437531826403</v>
      </c>
      <c r="T62" s="26">
        <v>603.62974909651803</v>
      </c>
      <c r="U62" s="27">
        <v>603.34982152888517</v>
      </c>
      <c r="V62" s="27">
        <v>603.30359835458148</v>
      </c>
      <c r="W62" s="27">
        <v>603.16348564840757</v>
      </c>
      <c r="X62" s="27">
        <v>603.18152044566227</v>
      </c>
      <c r="Y62" s="27">
        <v>603.01463373391744</v>
      </c>
      <c r="Z62" s="27">
        <v>603.26158335756907</v>
      </c>
      <c r="AA62" s="27">
        <v>603.1017199894427</v>
      </c>
      <c r="AB62" s="27">
        <v>603.55471770358554</v>
      </c>
      <c r="AC62" s="27">
        <v>603.42579084422482</v>
      </c>
      <c r="AD62" s="27">
        <v>603.13974106075818</v>
      </c>
      <c r="AE62" s="27">
        <v>603.36221640776978</v>
      </c>
      <c r="AF62" s="27">
        <v>603.56453834402362</v>
      </c>
      <c r="AG62" s="27">
        <v>603.43787582091568</v>
      </c>
      <c r="AH62" s="27">
        <v>603.59149050179383</v>
      </c>
      <c r="AI62" s="26">
        <v>603.66110400774028</v>
      </c>
      <c r="AJ62" s="47">
        <f t="shared" si="67"/>
        <v>9653.743586845796</v>
      </c>
      <c r="AK62" s="48"/>
      <c r="AL62" s="49">
        <f t="shared" ref="AL62:AL77" si="99">SUM(S62,AJ62)</f>
        <v>19311.587340028436</v>
      </c>
      <c r="AQ62" s="5">
        <f t="shared" ref="AQ62:AQ77" si="100">(SUM(C62,T62))^2</f>
        <v>1456589.7218586786</v>
      </c>
      <c r="AR62" s="5">
        <f t="shared" ref="AR62:AR77" si="101">(SUM(D62,U62))^2</f>
        <v>1456463.0293023584</v>
      </c>
      <c r="AS62" s="5">
        <f t="shared" ref="AS62:AS77" si="102">(SUM(E62,V62))^2</f>
        <v>1456285.5207858731</v>
      </c>
      <c r="AT62" s="5">
        <f t="shared" ref="AT62:AT77" si="103">(SUM(F62,W62))^2</f>
        <v>1455955.7388028412</v>
      </c>
      <c r="AU62" s="5">
        <f t="shared" ref="AU62:AU77" si="104">(SUM(G62,X62))^2</f>
        <v>1456966.0252816563</v>
      </c>
      <c r="AV62" s="5">
        <f t="shared" ref="AV62:AV77" si="105">(SUM(H62,Y62))^2</f>
        <v>1456313.6178322816</v>
      </c>
      <c r="AW62" s="5">
        <f t="shared" ref="AW62:AW77" si="106">(SUM(I62,Z62))^2</f>
        <v>1456462.748337971</v>
      </c>
      <c r="AX62" s="5">
        <f t="shared" ref="AX62:AX77" si="107">(SUM(J62,AA62))^2</f>
        <v>1456562.1656899294</v>
      </c>
      <c r="AY62" s="5">
        <f t="shared" ref="AY62:AY77" si="108">(SUM(K62,AB62))^2</f>
        <v>1457179.4443249258</v>
      </c>
      <c r="AZ62" s="5">
        <f t="shared" ref="AZ62:AZ77" si="109">(SUM(L62,AC62))^2</f>
        <v>1456819.2480024695</v>
      </c>
      <c r="BA62" s="5">
        <f t="shared" ref="BA62:BA77" si="110">(SUM(M62,AD62))^2</f>
        <v>1456038.3229714262</v>
      </c>
      <c r="BB62" s="5">
        <f t="shared" ref="BB62:BB77" si="111">(SUM(N62,AE62))^2</f>
        <v>1456881.0302888947</v>
      </c>
      <c r="BC62" s="5">
        <f t="shared" ref="BC62:BC77" si="112">(SUM(O62,AF62))^2</f>
        <v>1457399.2457773655</v>
      </c>
      <c r="BD62" s="5">
        <f t="shared" ref="BD62:BD77" si="113">(SUM(P62,AG62))^2</f>
        <v>1457329.7841968325</v>
      </c>
      <c r="BE62" s="5">
        <f t="shared" ref="BE62:BE77" si="114">(SUM(Q62,AH62))^2</f>
        <v>1457790.4305071074</v>
      </c>
      <c r="BF62" s="5">
        <f t="shared" ref="BF62:BF77" si="115">(SUM(R62,AI62))^2</f>
        <v>1457552.5451462907</v>
      </c>
      <c r="BH62" s="18">
        <f t="shared" ref="BH62:BH77" si="116">SQRT(AQ62)</f>
        <v>1206.8925891970166</v>
      </c>
      <c r="BI62" s="18">
        <f t="shared" si="69"/>
        <v>1206.8401009671325</v>
      </c>
      <c r="BJ62" s="18">
        <f t="shared" si="70"/>
        <v>1206.7665560438245</v>
      </c>
      <c r="BK62" s="18">
        <f t="shared" si="71"/>
        <v>1206.6299096254995</v>
      </c>
      <c r="BL62" s="18">
        <f t="shared" si="72"/>
        <v>1207.048476773678</v>
      </c>
      <c r="BM62" s="18">
        <f t="shared" si="73"/>
        <v>1206.778197446524</v>
      </c>
      <c r="BN62" s="18">
        <f t="shared" si="74"/>
        <v>1206.8399845621502</v>
      </c>
      <c r="BO62" s="18">
        <f t="shared" si="75"/>
        <v>1206.8811729784873</v>
      </c>
      <c r="BP62" s="18">
        <f t="shared" si="76"/>
        <v>1207.1368788687246</v>
      </c>
      <c r="BQ62" s="18">
        <f t="shared" si="77"/>
        <v>1206.9876751659353</v>
      </c>
      <c r="BR62" s="18">
        <f t="shared" si="78"/>
        <v>1206.6641301420318</v>
      </c>
      <c r="BS62" s="18">
        <f t="shared" si="79"/>
        <v>1207.0132684808791</v>
      </c>
      <c r="BT62" s="18">
        <f t="shared" si="80"/>
        <v>1207.2279179083648</v>
      </c>
      <c r="BU62" s="18">
        <f t="shared" si="81"/>
        <v>1207.1991485239014</v>
      </c>
      <c r="BV62" s="18">
        <f t="shared" si="82"/>
        <v>1207.3899247994027</v>
      </c>
      <c r="BW62" s="18">
        <f t="shared" si="83"/>
        <v>1207.2914085448842</v>
      </c>
      <c r="CB62" s="18">
        <f t="shared" ref="CB62:CB77" si="117">ABS(C62-T62)</f>
        <v>0.36690899601944693</v>
      </c>
      <c r="CC62" s="18">
        <f t="shared" si="84"/>
        <v>0.14045790936222602</v>
      </c>
      <c r="CD62" s="18">
        <f t="shared" si="85"/>
        <v>0.15935933466153074</v>
      </c>
      <c r="CE62" s="18">
        <f t="shared" si="86"/>
        <v>0.30293832868437676</v>
      </c>
      <c r="CF62" s="18">
        <f t="shared" si="87"/>
        <v>0.68543588235331754</v>
      </c>
      <c r="CG62" s="18">
        <f t="shared" si="88"/>
        <v>0.7489299786891479</v>
      </c>
      <c r="CH62" s="18">
        <f t="shared" si="89"/>
        <v>0.31681784701197557</v>
      </c>
      <c r="CI62" s="18">
        <f t="shared" si="90"/>
        <v>0.67773299960185795</v>
      </c>
      <c r="CJ62" s="18">
        <f t="shared" si="91"/>
        <v>2.7443461553616544E-2</v>
      </c>
      <c r="CK62" s="18">
        <f t="shared" si="92"/>
        <v>0.13609347748581513</v>
      </c>
      <c r="CL62" s="18">
        <f t="shared" si="93"/>
        <v>0.38464802051544211</v>
      </c>
      <c r="CM62" s="18">
        <f t="shared" si="94"/>
        <v>0.28883566533943394</v>
      </c>
      <c r="CN62" s="18">
        <f t="shared" si="95"/>
        <v>9.8841220317694933E-2</v>
      </c>
      <c r="CO62" s="18">
        <f t="shared" si="96"/>
        <v>0.32339688207014206</v>
      </c>
      <c r="CP62" s="18">
        <f t="shared" si="97"/>
        <v>0.20694379581505018</v>
      </c>
      <c r="CQ62" s="18">
        <f t="shared" si="98"/>
        <v>3.0799470596207357E-2</v>
      </c>
    </row>
    <row r="63" spans="1:95">
      <c r="A63" s="72"/>
      <c r="B63" s="35" t="s">
        <v>209</v>
      </c>
      <c r="C63" s="26">
        <v>697.24915842786118</v>
      </c>
      <c r="D63" s="27">
        <v>697.19649692131475</v>
      </c>
      <c r="E63" s="27">
        <v>697.20520366434141</v>
      </c>
      <c r="F63" s="27">
        <v>697.21018343426363</v>
      </c>
      <c r="G63" s="27">
        <v>697.24134530807487</v>
      </c>
      <c r="H63" s="27">
        <v>697.18247212467486</v>
      </c>
      <c r="I63" s="27">
        <v>697.04657236533956</v>
      </c>
      <c r="J63" s="27">
        <v>696.98038968187166</v>
      </c>
      <c r="K63" s="27">
        <v>696.73930753406501</v>
      </c>
      <c r="L63" s="27">
        <v>696.75767825996036</v>
      </c>
      <c r="M63" s="27">
        <v>696.81009167470086</v>
      </c>
      <c r="N63" s="27">
        <v>696.68840319860658</v>
      </c>
      <c r="O63" s="27">
        <v>696.72649340039993</v>
      </c>
      <c r="P63" s="27">
        <v>696.71636185916475</v>
      </c>
      <c r="Q63" s="27">
        <v>696.65095862330543</v>
      </c>
      <c r="R63" s="26">
        <v>696.59721048106417</v>
      </c>
      <c r="S63" s="18">
        <f t="shared" si="66"/>
        <v>11150.998326959008</v>
      </c>
      <c r="T63" s="26">
        <v>697.95172484278521</v>
      </c>
      <c r="U63" s="27">
        <v>698.15881785856607</v>
      </c>
      <c r="V63" s="27">
        <v>697.85026762151426</v>
      </c>
      <c r="W63" s="27">
        <v>697.93214696115456</v>
      </c>
      <c r="X63" s="27">
        <v>698.03006155433673</v>
      </c>
      <c r="Y63" s="27">
        <v>698.31242204640432</v>
      </c>
      <c r="Z63" s="27">
        <v>698.32980736813101</v>
      </c>
      <c r="AA63" s="27">
        <v>698.24189314103603</v>
      </c>
      <c r="AB63" s="27">
        <v>698.23176075099479</v>
      </c>
      <c r="AC63" s="27">
        <v>698.22765000258971</v>
      </c>
      <c r="AD63" s="27">
        <v>698.30137741852855</v>
      </c>
      <c r="AE63" s="27">
        <v>698.40265187669479</v>
      </c>
      <c r="AF63" s="27">
        <v>698.45442917828541</v>
      </c>
      <c r="AG63" s="27">
        <v>698.33523722251175</v>
      </c>
      <c r="AH63" s="27">
        <v>698.20976550995988</v>
      </c>
      <c r="AI63" s="26">
        <v>698.45538939882681</v>
      </c>
      <c r="AJ63" s="47">
        <f t="shared" si="67"/>
        <v>11171.42540275232</v>
      </c>
      <c r="AK63" s="48"/>
      <c r="AL63" s="49">
        <f t="shared" si="99"/>
        <v>22322.423729711329</v>
      </c>
      <c r="AQ63" s="5">
        <f t="shared" si="100"/>
        <v>1946585.5046791921</v>
      </c>
      <c r="AR63" s="5">
        <f t="shared" si="101"/>
        <v>1947016.4544844599</v>
      </c>
      <c r="AS63" s="5">
        <f t="shared" si="102"/>
        <v>1946179.7679646008</v>
      </c>
      <c r="AT63" s="5">
        <f t="shared" si="103"/>
        <v>1946422.1220611583</v>
      </c>
      <c r="AU63" s="5">
        <f t="shared" si="104"/>
        <v>1946782.2988078133</v>
      </c>
      <c r="AV63" s="5">
        <f t="shared" si="105"/>
        <v>1947405.9996575511</v>
      </c>
      <c r="AW63" s="5">
        <f t="shared" si="106"/>
        <v>1947075.2411180863</v>
      </c>
      <c r="AX63" s="5">
        <f t="shared" si="107"/>
        <v>1946645.2184855661</v>
      </c>
      <c r="AY63" s="5">
        <f t="shared" si="108"/>
        <v>1945944.281352361</v>
      </c>
      <c r="AZ63" s="5">
        <f t="shared" si="109"/>
        <v>1945984.0660677743</v>
      </c>
      <c r="BA63" s="5">
        <f t="shared" si="110"/>
        <v>1946336.0111954692</v>
      </c>
      <c r="BB63" s="5">
        <f t="shared" si="111"/>
        <v>1946279.0519511178</v>
      </c>
      <c r="BC63" s="5">
        <f t="shared" si="112"/>
        <v>1946529.8067275116</v>
      </c>
      <c r="BD63" s="5">
        <f t="shared" si="113"/>
        <v>1946168.9641003429</v>
      </c>
      <c r="BE63" s="5">
        <f t="shared" si="114"/>
        <v>1945636.4397295769</v>
      </c>
      <c r="BF63" s="5">
        <f t="shared" si="115"/>
        <v>1946171.7564316432</v>
      </c>
      <c r="BH63" s="18">
        <f t="shared" si="116"/>
        <v>1395.2008832706465</v>
      </c>
      <c r="BI63" s="18">
        <f t="shared" si="69"/>
        <v>1395.3553147798807</v>
      </c>
      <c r="BJ63" s="18">
        <f t="shared" si="70"/>
        <v>1395.0554712858557</v>
      </c>
      <c r="BK63" s="18">
        <f t="shared" si="71"/>
        <v>1395.1423303954182</v>
      </c>
      <c r="BL63" s="18">
        <f t="shared" si="72"/>
        <v>1395.2714068624116</v>
      </c>
      <c r="BM63" s="18">
        <f t="shared" si="73"/>
        <v>1395.4948941710791</v>
      </c>
      <c r="BN63" s="18">
        <f t="shared" si="74"/>
        <v>1395.3763797334705</v>
      </c>
      <c r="BO63" s="18">
        <f t="shared" si="75"/>
        <v>1395.2222828229078</v>
      </c>
      <c r="BP63" s="18">
        <f t="shared" si="76"/>
        <v>1394.9710682850598</v>
      </c>
      <c r="BQ63" s="18">
        <f t="shared" si="77"/>
        <v>1394.98532826255</v>
      </c>
      <c r="BR63" s="18">
        <f t="shared" si="78"/>
        <v>1395.1114690932295</v>
      </c>
      <c r="BS63" s="18">
        <f t="shared" si="79"/>
        <v>1395.0910550753015</v>
      </c>
      <c r="BT63" s="18">
        <f t="shared" si="80"/>
        <v>1395.1809225786853</v>
      </c>
      <c r="BU63" s="18">
        <f t="shared" si="81"/>
        <v>1395.0515990816766</v>
      </c>
      <c r="BV63" s="18">
        <f t="shared" si="82"/>
        <v>1394.8607241332652</v>
      </c>
      <c r="BW63" s="18">
        <f t="shared" si="83"/>
        <v>1395.052599879891</v>
      </c>
      <c r="CB63" s="18">
        <f t="shared" si="117"/>
        <v>0.7025664149240356</v>
      </c>
      <c r="CC63" s="18">
        <f t="shared" si="84"/>
        <v>0.96232093725132017</v>
      </c>
      <c r="CD63" s="18">
        <f t="shared" si="85"/>
        <v>0.64506395717285159</v>
      </c>
      <c r="CE63" s="18">
        <f t="shared" si="86"/>
        <v>0.72196352689093146</v>
      </c>
      <c r="CF63" s="18">
        <f t="shared" si="87"/>
        <v>0.78871624626185621</v>
      </c>
      <c r="CG63" s="18">
        <f t="shared" si="88"/>
        <v>1.1299499217294624</v>
      </c>
      <c r="CH63" s="18">
        <f t="shared" si="89"/>
        <v>1.2832350027914572</v>
      </c>
      <c r="CI63" s="18">
        <f t="shared" si="90"/>
        <v>1.2615034591643735</v>
      </c>
      <c r="CJ63" s="18">
        <f t="shared" si="91"/>
        <v>1.4924532169297891</v>
      </c>
      <c r="CK63" s="18">
        <f t="shared" si="92"/>
        <v>1.4699717426293546</v>
      </c>
      <c r="CL63" s="18">
        <f t="shared" si="93"/>
        <v>1.4912857438276887</v>
      </c>
      <c r="CM63" s="18">
        <f t="shared" si="94"/>
        <v>1.7142486780882109</v>
      </c>
      <c r="CN63" s="18">
        <f t="shared" si="95"/>
        <v>1.7279357778854774</v>
      </c>
      <c r="CO63" s="18">
        <f t="shared" si="96"/>
        <v>1.6188753633470014</v>
      </c>
      <c r="CP63" s="18">
        <f t="shared" si="97"/>
        <v>1.5588068866544518</v>
      </c>
      <c r="CQ63" s="18">
        <f t="shared" si="98"/>
        <v>1.8581789177626433</v>
      </c>
    </row>
    <row r="64" spans="1:95">
      <c r="A64" s="72"/>
      <c r="B64" s="35" t="s">
        <v>210</v>
      </c>
      <c r="C64" s="26">
        <v>750.95995959701486</v>
      </c>
      <c r="D64" s="27">
        <v>751.20301999999924</v>
      </c>
      <c r="E64" s="27">
        <v>750.89489155478077</v>
      </c>
      <c r="F64" s="27">
        <v>750.77377889541856</v>
      </c>
      <c r="G64" s="27">
        <v>750.78575059022955</v>
      </c>
      <c r="H64" s="27">
        <v>750.62556878968576</v>
      </c>
      <c r="I64" s="27">
        <v>750.37832984681165</v>
      </c>
      <c r="J64" s="27">
        <v>750.20364742968161</v>
      </c>
      <c r="K64" s="27">
        <v>750.11123181673349</v>
      </c>
      <c r="L64" s="27">
        <v>749.90670414999784</v>
      </c>
      <c r="M64" s="27">
        <v>749.76557165896327</v>
      </c>
      <c r="N64" s="27">
        <v>749.62345623545809</v>
      </c>
      <c r="O64" s="27">
        <v>749.36738136593578</v>
      </c>
      <c r="P64" s="27">
        <v>749.40869366752781</v>
      </c>
      <c r="Q64" s="27">
        <v>749.31289992828738</v>
      </c>
      <c r="R64" s="26">
        <v>749.26303410525168</v>
      </c>
      <c r="S64" s="18">
        <f t="shared" si="66"/>
        <v>12002.583919631777</v>
      </c>
      <c r="T64" s="26">
        <v>752.03876486268689</v>
      </c>
      <c r="U64" s="27">
        <v>752.35338395119402</v>
      </c>
      <c r="V64" s="27">
        <v>752.13248950896411</v>
      </c>
      <c r="W64" s="27">
        <v>752.15371363147483</v>
      </c>
      <c r="X64" s="27">
        <v>752.03818074376875</v>
      </c>
      <c r="Y64" s="27">
        <v>752.03943425333784</v>
      </c>
      <c r="Z64" s="27">
        <v>752.10848445657541</v>
      </c>
      <c r="AA64" s="27">
        <v>752.03240457569723</v>
      </c>
      <c r="AB64" s="27">
        <v>751.98843114263059</v>
      </c>
      <c r="AC64" s="27">
        <v>751.94092008027917</v>
      </c>
      <c r="AD64" s="27">
        <v>751.92309193107474</v>
      </c>
      <c r="AE64" s="27">
        <v>751.9010750448233</v>
      </c>
      <c r="AF64" s="27">
        <v>751.94464174641371</v>
      </c>
      <c r="AG64" s="27">
        <v>751.89896378167009</v>
      </c>
      <c r="AH64" s="27">
        <v>751.91249259063625</v>
      </c>
      <c r="AI64" s="26">
        <v>751.86234591002392</v>
      </c>
      <c r="AJ64" s="47">
        <f t="shared" si="67"/>
        <v>12032.268818211251</v>
      </c>
      <c r="AK64" s="48"/>
      <c r="AL64" s="49">
        <f t="shared" si="99"/>
        <v>24034.85273784303</v>
      </c>
      <c r="AQ64" s="5">
        <f t="shared" si="100"/>
        <v>2259005.165727491</v>
      </c>
      <c r="AR64" s="5">
        <f t="shared" si="101"/>
        <v>2260681.8598626438</v>
      </c>
      <c r="AS64" s="5">
        <f t="shared" si="102"/>
        <v>2259091.3082273402</v>
      </c>
      <c r="AT64" s="5">
        <f t="shared" si="103"/>
        <v>2258791.0477931746</v>
      </c>
      <c r="AU64" s="5">
        <f t="shared" si="104"/>
        <v>2258479.7685901737</v>
      </c>
      <c r="AV64" s="5">
        <f t="shared" si="105"/>
        <v>2258002.1113702906</v>
      </c>
      <c r="AW64" s="5">
        <f t="shared" si="106"/>
        <v>2257466.6271555405</v>
      </c>
      <c r="AX64" s="5">
        <f t="shared" si="107"/>
        <v>2256713.1559447078</v>
      </c>
      <c r="AY64" s="5">
        <f t="shared" si="108"/>
        <v>2256303.3974626353</v>
      </c>
      <c r="AZ64" s="5">
        <f t="shared" si="109"/>
        <v>2255546.2864061273</v>
      </c>
      <c r="BA64" s="5">
        <f t="shared" si="110"/>
        <v>2255068.8423548345</v>
      </c>
      <c r="BB64" s="5">
        <f t="shared" si="111"/>
        <v>2254575.9180364683</v>
      </c>
      <c r="BC64" s="5">
        <f t="shared" si="112"/>
        <v>2253937.7907416956</v>
      </c>
      <c r="BD64" s="5">
        <f t="shared" si="113"/>
        <v>2253924.6823155982</v>
      </c>
      <c r="BE64" s="5">
        <f t="shared" si="114"/>
        <v>2253677.6791435964</v>
      </c>
      <c r="BF64" s="5">
        <f t="shared" si="115"/>
        <v>2253377.4065260054</v>
      </c>
      <c r="BH64" s="18">
        <f t="shared" si="116"/>
        <v>1502.9987244597019</v>
      </c>
      <c r="BI64" s="18">
        <f t="shared" si="69"/>
        <v>1503.5564039511933</v>
      </c>
      <c r="BJ64" s="18">
        <f t="shared" si="70"/>
        <v>1503.027381063745</v>
      </c>
      <c r="BK64" s="18">
        <f t="shared" si="71"/>
        <v>1502.9274925268933</v>
      </c>
      <c r="BL64" s="18">
        <f t="shared" si="72"/>
        <v>1502.8239313339982</v>
      </c>
      <c r="BM64" s="18">
        <f t="shared" si="73"/>
        <v>1502.6650030430237</v>
      </c>
      <c r="BN64" s="18">
        <f t="shared" si="74"/>
        <v>1502.4868143033871</v>
      </c>
      <c r="BO64" s="18">
        <f t="shared" si="75"/>
        <v>1502.236052005379</v>
      </c>
      <c r="BP64" s="18">
        <f t="shared" si="76"/>
        <v>1502.0996629593642</v>
      </c>
      <c r="BQ64" s="18">
        <f t="shared" si="77"/>
        <v>1501.847624230277</v>
      </c>
      <c r="BR64" s="18">
        <f t="shared" si="78"/>
        <v>1501.688663590038</v>
      </c>
      <c r="BS64" s="18">
        <f t="shared" si="79"/>
        <v>1501.5245312802813</v>
      </c>
      <c r="BT64" s="18">
        <f t="shared" si="80"/>
        <v>1501.3120231123494</v>
      </c>
      <c r="BU64" s="18">
        <f t="shared" si="81"/>
        <v>1501.3076574491979</v>
      </c>
      <c r="BV64" s="18">
        <f t="shared" si="82"/>
        <v>1501.2253925189236</v>
      </c>
      <c r="BW64" s="18">
        <f t="shared" si="83"/>
        <v>1501.1253800152756</v>
      </c>
      <c r="CB64" s="18">
        <f t="shared" si="117"/>
        <v>1.0788052656720311</v>
      </c>
      <c r="CC64" s="18">
        <f t="shared" si="84"/>
        <v>1.1503639511947767</v>
      </c>
      <c r="CD64" s="18">
        <f t="shared" si="85"/>
        <v>1.2375979541833431</v>
      </c>
      <c r="CE64" s="18">
        <f t="shared" si="86"/>
        <v>1.3799347360562706</v>
      </c>
      <c r="CF64" s="18">
        <f t="shared" si="87"/>
        <v>1.2524301535391942</v>
      </c>
      <c r="CG64" s="18">
        <f t="shared" si="88"/>
        <v>1.4138654636520869</v>
      </c>
      <c r="CH64" s="18">
        <f t="shared" si="89"/>
        <v>1.7301546097637583</v>
      </c>
      <c r="CI64" s="18">
        <f t="shared" si="90"/>
        <v>1.8287571460156187</v>
      </c>
      <c r="CJ64" s="18">
        <f t="shared" si="91"/>
        <v>1.8771993258970952</v>
      </c>
      <c r="CK64" s="18">
        <f t="shared" si="92"/>
        <v>2.0342159302813343</v>
      </c>
      <c r="CL64" s="18">
        <f t="shared" si="93"/>
        <v>2.1575202721114692</v>
      </c>
      <c r="CM64" s="18">
        <f t="shared" si="94"/>
        <v>2.2776188093652081</v>
      </c>
      <c r="CN64" s="18">
        <f t="shared" si="95"/>
        <v>2.5772603804779237</v>
      </c>
      <c r="CO64" s="18">
        <f t="shared" si="96"/>
        <v>2.4902701141422767</v>
      </c>
      <c r="CP64" s="18">
        <f t="shared" si="97"/>
        <v>2.5995926623488685</v>
      </c>
      <c r="CQ64" s="18">
        <f t="shared" si="98"/>
        <v>2.5993118047722419</v>
      </c>
    </row>
    <row r="65" spans="1:95">
      <c r="A65" s="72"/>
      <c r="B65" s="35" t="s">
        <v>211</v>
      </c>
      <c r="C65" s="26">
        <v>567.68150009253748</v>
      </c>
      <c r="D65" s="27">
        <v>567.5187086513946</v>
      </c>
      <c r="E65" s="27">
        <v>567.63252641733084</v>
      </c>
      <c r="F65" s="27">
        <v>567.39452243227072</v>
      </c>
      <c r="G65" s="27">
        <v>567.39502928713875</v>
      </c>
      <c r="H65" s="27">
        <v>567.44423742123286</v>
      </c>
      <c r="I65" s="27">
        <v>567.43186083127409</v>
      </c>
      <c r="J65" s="27">
        <v>567.41678496553834</v>
      </c>
      <c r="K65" s="27">
        <v>567.440274075297</v>
      </c>
      <c r="L65" s="27">
        <v>567.31814530956251</v>
      </c>
      <c r="M65" s="27">
        <v>567.24685639501899</v>
      </c>
      <c r="N65" s="27">
        <v>567.14913738466214</v>
      </c>
      <c r="O65" s="27">
        <v>567.16677107031899</v>
      </c>
      <c r="P65" s="27">
        <v>567.02807404780879</v>
      </c>
      <c r="Q65" s="27">
        <v>567.16580358506098</v>
      </c>
      <c r="R65" s="26">
        <v>567.02363472734953</v>
      </c>
      <c r="S65" s="18">
        <f t="shared" si="66"/>
        <v>9077.4538666937951</v>
      </c>
      <c r="T65" s="26">
        <v>567.78817284378101</v>
      </c>
      <c r="U65" s="27">
        <v>567.90050425796903</v>
      </c>
      <c r="V65" s="27">
        <v>567.90561849701112</v>
      </c>
      <c r="W65" s="27">
        <v>567.92877319123465</v>
      </c>
      <c r="X65" s="27">
        <v>567.73253195114626</v>
      </c>
      <c r="Y65" s="27">
        <v>567.92004161700731</v>
      </c>
      <c r="Z65" s="27">
        <v>567.63915058685166</v>
      </c>
      <c r="AA65" s="27">
        <v>567.69735351753002</v>
      </c>
      <c r="AB65" s="27">
        <v>567.75463228884416</v>
      </c>
      <c r="AC65" s="27">
        <v>567.87855632669437</v>
      </c>
      <c r="AD65" s="27">
        <v>567.86250925776937</v>
      </c>
      <c r="AE65" s="27">
        <v>567.90690589223004</v>
      </c>
      <c r="AF65" s="27">
        <v>567.86977478167353</v>
      </c>
      <c r="AG65" s="27">
        <v>567.80996758924209</v>
      </c>
      <c r="AH65" s="27">
        <v>567.72576356952118</v>
      </c>
      <c r="AI65" s="26">
        <v>567.91718216279287</v>
      </c>
      <c r="AJ65" s="47">
        <f t="shared" si="67"/>
        <v>9085.2374383312999</v>
      </c>
      <c r="AK65" s="48"/>
      <c r="AL65" s="49">
        <f t="shared" si="99"/>
        <v>18162.691305025095</v>
      </c>
      <c r="AQ65" s="5">
        <f t="shared" si="100"/>
        <v>1289291.3781581104</v>
      </c>
      <c r="AR65" s="5">
        <f t="shared" si="101"/>
        <v>1289176.7890437185</v>
      </c>
      <c r="AS65" s="5">
        <f t="shared" si="102"/>
        <v>1289446.8785555051</v>
      </c>
      <c r="AT65" s="5">
        <f t="shared" si="103"/>
        <v>1288958.9855854174</v>
      </c>
      <c r="AU65" s="5">
        <f t="shared" si="104"/>
        <v>1288514.5802827768</v>
      </c>
      <c r="AV65" s="5">
        <f t="shared" si="105"/>
        <v>1289052.0461160226</v>
      </c>
      <c r="AW65" s="5">
        <f t="shared" si="106"/>
        <v>1288386.2009617668</v>
      </c>
      <c r="AX65" s="5">
        <f t="shared" si="107"/>
        <v>1288484.1073841588</v>
      </c>
      <c r="AY65" s="5">
        <f t="shared" si="108"/>
        <v>1288667.4754350912</v>
      </c>
      <c r="AZ65" s="5">
        <f t="shared" si="109"/>
        <v>1288671.5514058368</v>
      </c>
      <c r="BA65" s="5">
        <f t="shared" si="110"/>
        <v>1288473.2719926753</v>
      </c>
      <c r="BB65" s="5">
        <f t="shared" si="111"/>
        <v>1288352.2213793939</v>
      </c>
      <c r="BC65" s="5">
        <f t="shared" si="112"/>
        <v>1288307.9604196222</v>
      </c>
      <c r="BD65" s="5">
        <f t="shared" si="113"/>
        <v>1287857.380746617</v>
      </c>
      <c r="BE65" s="5">
        <f t="shared" si="114"/>
        <v>1287978.8691985835</v>
      </c>
      <c r="BF65" s="5">
        <f t="shared" si="115"/>
        <v>1288090.6578432636</v>
      </c>
      <c r="BH65" s="18">
        <f t="shared" si="116"/>
        <v>1135.4696729363186</v>
      </c>
      <c r="BI65" s="18">
        <f t="shared" si="69"/>
        <v>1135.4192129093635</v>
      </c>
      <c r="BJ65" s="18">
        <f t="shared" si="70"/>
        <v>1135.538144914342</v>
      </c>
      <c r="BK65" s="18">
        <f t="shared" si="71"/>
        <v>1135.3232956235054</v>
      </c>
      <c r="BL65" s="18">
        <f t="shared" si="72"/>
        <v>1135.1275612382851</v>
      </c>
      <c r="BM65" s="18">
        <f t="shared" si="73"/>
        <v>1135.3642790382401</v>
      </c>
      <c r="BN65" s="18">
        <f t="shared" si="74"/>
        <v>1135.0710114181256</v>
      </c>
      <c r="BO65" s="18">
        <f t="shared" si="75"/>
        <v>1135.1141384830685</v>
      </c>
      <c r="BP65" s="18">
        <f t="shared" si="76"/>
        <v>1135.1949063641412</v>
      </c>
      <c r="BQ65" s="18">
        <f t="shared" si="77"/>
        <v>1135.1967016362569</v>
      </c>
      <c r="BR65" s="18">
        <f t="shared" si="78"/>
        <v>1135.1093656527883</v>
      </c>
      <c r="BS65" s="18">
        <f t="shared" si="79"/>
        <v>1135.0560432768921</v>
      </c>
      <c r="BT65" s="18">
        <f t="shared" si="80"/>
        <v>1135.0365458519925</v>
      </c>
      <c r="BU65" s="18">
        <f t="shared" si="81"/>
        <v>1134.838041637051</v>
      </c>
      <c r="BV65" s="18">
        <f t="shared" si="82"/>
        <v>1134.8915671545822</v>
      </c>
      <c r="BW65" s="18">
        <f t="shared" si="83"/>
        <v>1134.9408168901423</v>
      </c>
      <c r="CB65" s="18">
        <f t="shared" si="117"/>
        <v>0.10667275124353637</v>
      </c>
      <c r="CC65" s="18">
        <f t="shared" si="84"/>
        <v>0.38179560657442835</v>
      </c>
      <c r="CD65" s="18">
        <f t="shared" si="85"/>
        <v>0.27309207968028204</v>
      </c>
      <c r="CE65" s="18">
        <f t="shared" si="86"/>
        <v>0.53425075896393537</v>
      </c>
      <c r="CF65" s="18">
        <f t="shared" si="87"/>
        <v>0.33750266400750206</v>
      </c>
      <c r="CG65" s="18">
        <f t="shared" si="88"/>
        <v>0.47580419577445809</v>
      </c>
      <c r="CH65" s="18">
        <f t="shared" si="89"/>
        <v>0.20728975557756257</v>
      </c>
      <c r="CI65" s="18">
        <f t="shared" si="90"/>
        <v>0.28056855199167785</v>
      </c>
      <c r="CJ65" s="18">
        <f t="shared" si="91"/>
        <v>0.31435821354716609</v>
      </c>
      <c r="CK65" s="18">
        <f t="shared" si="92"/>
        <v>0.56041101713185526</v>
      </c>
      <c r="CL65" s="18">
        <f t="shared" si="93"/>
        <v>0.61565286275038034</v>
      </c>
      <c r="CM65" s="18">
        <f t="shared" si="94"/>
        <v>0.75776850756790282</v>
      </c>
      <c r="CN65" s="18">
        <f t="shared" si="95"/>
        <v>0.70300371135454043</v>
      </c>
      <c r="CO65" s="18">
        <f t="shared" si="96"/>
        <v>0.78189354143330547</v>
      </c>
      <c r="CP65" s="18">
        <f t="shared" si="97"/>
        <v>0.55995998446019257</v>
      </c>
      <c r="CQ65" s="18">
        <f t="shared" si="98"/>
        <v>0.89354743544333814</v>
      </c>
    </row>
    <row r="66" spans="1:95">
      <c r="A66" s="72"/>
      <c r="B66" s="35" t="s">
        <v>212</v>
      </c>
      <c r="C66" s="26">
        <v>625.24840864278656</v>
      </c>
      <c r="D66" s="27">
        <v>625.34906553585586</v>
      </c>
      <c r="E66" s="27">
        <v>625.20988253486041</v>
      </c>
      <c r="F66" s="27">
        <v>625.22673758665405</v>
      </c>
      <c r="G66" s="27">
        <v>625.02872302791604</v>
      </c>
      <c r="H66" s="27">
        <v>624.72249251981748</v>
      </c>
      <c r="I66" s="27">
        <v>624.99037177808611</v>
      </c>
      <c r="J66" s="27">
        <v>624.75849366115517</v>
      </c>
      <c r="K66" s="27">
        <v>624.6981174737042</v>
      </c>
      <c r="L66" s="27">
        <v>624.4672786968116</v>
      </c>
      <c r="M66" s="27">
        <v>624.49449291573706</v>
      </c>
      <c r="N66" s="27">
        <v>624.50780176195292</v>
      </c>
      <c r="O66" s="27">
        <v>624.57147089023988</v>
      </c>
      <c r="P66" s="27">
        <v>624.60832681912541</v>
      </c>
      <c r="Q66" s="27">
        <v>624.58246695597541</v>
      </c>
      <c r="R66" s="26">
        <v>624.51773622640792</v>
      </c>
      <c r="S66" s="18">
        <f t="shared" si="66"/>
        <v>9996.9818670270852</v>
      </c>
      <c r="T66" s="26">
        <v>625.67149846467782</v>
      </c>
      <c r="U66" s="27">
        <v>625.66191975996151</v>
      </c>
      <c r="V66" s="27">
        <v>625.66243832370583</v>
      </c>
      <c r="W66" s="27">
        <v>625.72213775298758</v>
      </c>
      <c r="X66" s="27">
        <v>625.74677494516447</v>
      </c>
      <c r="Y66" s="27">
        <v>625.96203204082838</v>
      </c>
      <c r="Z66" s="27">
        <v>625.95869171553886</v>
      </c>
      <c r="AA66" s="27">
        <v>626.07862435199161</v>
      </c>
      <c r="AB66" s="27">
        <v>625.96047146892704</v>
      </c>
      <c r="AC66" s="27">
        <v>625.97798605577839</v>
      </c>
      <c r="AD66" s="27">
        <v>625.87859449820701</v>
      </c>
      <c r="AE66" s="27">
        <v>626.08671094621366</v>
      </c>
      <c r="AF66" s="27">
        <v>626.15017238366499</v>
      </c>
      <c r="AG66" s="27">
        <v>626.02248800776977</v>
      </c>
      <c r="AH66" s="27">
        <v>625.98652700259049</v>
      </c>
      <c r="AI66" s="26">
        <v>625.82176872191042</v>
      </c>
      <c r="AJ66" s="47">
        <f t="shared" si="67"/>
        <v>10014.348836439918</v>
      </c>
      <c r="AK66" s="48"/>
      <c r="AL66" s="49">
        <f t="shared" si="99"/>
        <v>20011.330703467003</v>
      </c>
      <c r="AQ66" s="5">
        <f t="shared" si="100"/>
        <v>1564800.6139977477</v>
      </c>
      <c r="AR66" s="5">
        <f t="shared" si="101"/>
        <v>1565028.4853308117</v>
      </c>
      <c r="AS66" s="5">
        <f t="shared" si="102"/>
        <v>1564681.5630900955</v>
      </c>
      <c r="AT66" s="5">
        <f t="shared" si="103"/>
        <v>1564873.0887135146</v>
      </c>
      <c r="AU66" s="5">
        <f t="shared" si="104"/>
        <v>1564439.3463298075</v>
      </c>
      <c r="AV66" s="5">
        <f t="shared" si="105"/>
        <v>1564211.779975489</v>
      </c>
      <c r="AW66" s="5">
        <f t="shared" si="106"/>
        <v>1564873.5594555777</v>
      </c>
      <c r="AX66" s="5">
        <f t="shared" si="107"/>
        <v>1564593.4957994346</v>
      </c>
      <c r="AY66" s="5">
        <f t="shared" si="108"/>
        <v>1564146.9060959734</v>
      </c>
      <c r="AZ66" s="5">
        <f t="shared" si="109"/>
        <v>1563613.3601421749</v>
      </c>
      <c r="BA66" s="5">
        <f t="shared" si="110"/>
        <v>1563432.857729079</v>
      </c>
      <c r="BB66" s="5">
        <f t="shared" si="111"/>
        <v>1563986.6352157765</v>
      </c>
      <c r="BC66" s="5">
        <f t="shared" si="112"/>
        <v>1564304.628953777</v>
      </c>
      <c r="BD66" s="5">
        <f t="shared" si="113"/>
        <v>1564077.4349945837</v>
      </c>
      <c r="BE66" s="5">
        <f t="shared" si="114"/>
        <v>1563922.8086505397</v>
      </c>
      <c r="BF66" s="5">
        <f t="shared" si="115"/>
        <v>1563348.8776344059</v>
      </c>
      <c r="BH66" s="18">
        <f t="shared" si="116"/>
        <v>1250.9199071074645</v>
      </c>
      <c r="BI66" s="18">
        <f t="shared" si="69"/>
        <v>1251.0109852958174</v>
      </c>
      <c r="BJ66" s="18">
        <f t="shared" si="70"/>
        <v>1250.8723208585661</v>
      </c>
      <c r="BK66" s="18">
        <f t="shared" si="71"/>
        <v>1250.9488753396417</v>
      </c>
      <c r="BL66" s="18">
        <f t="shared" si="72"/>
        <v>1250.7754979730805</v>
      </c>
      <c r="BM66" s="18">
        <f t="shared" si="73"/>
        <v>1250.684524560646</v>
      </c>
      <c r="BN66" s="18">
        <f t="shared" si="74"/>
        <v>1250.9490634936251</v>
      </c>
      <c r="BO66" s="18">
        <f t="shared" si="75"/>
        <v>1250.8371180131467</v>
      </c>
      <c r="BP66" s="18">
        <f t="shared" si="76"/>
        <v>1250.6585889426312</v>
      </c>
      <c r="BQ66" s="18">
        <f t="shared" si="77"/>
        <v>1250.44526475259</v>
      </c>
      <c r="BR66" s="18">
        <f t="shared" si="78"/>
        <v>1250.3730874139442</v>
      </c>
      <c r="BS66" s="18">
        <f t="shared" si="79"/>
        <v>1250.5945127081666</v>
      </c>
      <c r="BT66" s="18">
        <f t="shared" si="80"/>
        <v>1250.7216432739049</v>
      </c>
      <c r="BU66" s="18">
        <f t="shared" si="81"/>
        <v>1250.6308148268952</v>
      </c>
      <c r="BV66" s="18">
        <f t="shared" si="82"/>
        <v>1250.5689939585659</v>
      </c>
      <c r="BW66" s="18">
        <f t="shared" si="83"/>
        <v>1250.3395049483183</v>
      </c>
      <c r="CB66" s="18">
        <f t="shared" si="117"/>
        <v>0.42308982189126709</v>
      </c>
      <c r="CC66" s="18">
        <f t="shared" si="84"/>
        <v>0.31285422410564934</v>
      </c>
      <c r="CD66" s="18">
        <f t="shared" si="85"/>
        <v>0.45255578884541592</v>
      </c>
      <c r="CE66" s="18">
        <f t="shared" si="86"/>
        <v>0.49540016633352479</v>
      </c>
      <c r="CF66" s="18">
        <f t="shared" si="87"/>
        <v>0.71805191724843098</v>
      </c>
      <c r="CG66" s="18">
        <f t="shared" si="88"/>
        <v>1.2395395210108973</v>
      </c>
      <c r="CH66" s="18">
        <f t="shared" si="89"/>
        <v>0.96831993745274758</v>
      </c>
      <c r="CI66" s="18">
        <f t="shared" si="90"/>
        <v>1.3201306908364359</v>
      </c>
      <c r="CJ66" s="18">
        <f t="shared" si="91"/>
        <v>1.2623539952228384</v>
      </c>
      <c r="CK66" s="18">
        <f t="shared" si="92"/>
        <v>1.5107073589667834</v>
      </c>
      <c r="CL66" s="18">
        <f t="shared" si="93"/>
        <v>1.3841015824699525</v>
      </c>
      <c r="CM66" s="18">
        <f t="shared" si="94"/>
        <v>1.5789091842607377</v>
      </c>
      <c r="CN66" s="18">
        <f t="shared" si="95"/>
        <v>1.5787014934251147</v>
      </c>
      <c r="CO66" s="18">
        <f t="shared" si="96"/>
        <v>1.414161188644357</v>
      </c>
      <c r="CP66" s="18">
        <f t="shared" si="97"/>
        <v>1.4040600466150863</v>
      </c>
      <c r="CQ66" s="18">
        <f t="shared" si="98"/>
        <v>1.3040324955024971</v>
      </c>
    </row>
    <row r="67" spans="1:95">
      <c r="A67" s="72"/>
      <c r="B67" s="35" t="s">
        <v>213</v>
      </c>
      <c r="C67" s="26">
        <v>636.08109416019897</v>
      </c>
      <c r="D67" s="27">
        <v>636.12139235159418</v>
      </c>
      <c r="E67" s="27">
        <v>636.22710459860571</v>
      </c>
      <c r="F67" s="27">
        <v>636.07238380876481</v>
      </c>
      <c r="G67" s="27">
        <v>635.93026645463635</v>
      </c>
      <c r="H67" s="27">
        <v>636.10287730711002</v>
      </c>
      <c r="I67" s="27">
        <v>636.14728755478006</v>
      </c>
      <c r="J67" s="27">
        <v>636.09573294462245</v>
      </c>
      <c r="K67" s="27">
        <v>636.1431205470127</v>
      </c>
      <c r="L67" s="27">
        <v>636.05332367709264</v>
      </c>
      <c r="M67" s="27">
        <v>636.18849853565541</v>
      </c>
      <c r="N67" s="27">
        <v>636.34622691773018</v>
      </c>
      <c r="O67" s="27">
        <v>636.30248550876456</v>
      </c>
      <c r="P67" s="27">
        <v>636.2978868145417</v>
      </c>
      <c r="Q67" s="27">
        <v>636.33619338705307</v>
      </c>
      <c r="R67" s="26">
        <v>636.26273719355424</v>
      </c>
      <c r="S67" s="18">
        <f t="shared" si="66"/>
        <v>10178.708611761716</v>
      </c>
      <c r="T67" s="26">
        <v>635.57891682885565</v>
      </c>
      <c r="U67" s="27">
        <v>635.86845405079771</v>
      </c>
      <c r="V67" s="27">
        <v>635.7022399243026</v>
      </c>
      <c r="W67" s="27">
        <v>636.04452406075666</v>
      </c>
      <c r="X67" s="27">
        <v>636.1674113409772</v>
      </c>
      <c r="Y67" s="27">
        <v>636.14201433300093</v>
      </c>
      <c r="Z67" s="27">
        <v>636.30654742550007</v>
      </c>
      <c r="AA67" s="27">
        <v>636.03285721633517</v>
      </c>
      <c r="AB67" s="27">
        <v>636.43307165079898</v>
      </c>
      <c r="AC67" s="27">
        <v>636.32604464521921</v>
      </c>
      <c r="AD67" s="27">
        <v>636.37283260657307</v>
      </c>
      <c r="AE67" s="27">
        <v>636.49826968028287</v>
      </c>
      <c r="AF67" s="27">
        <v>636.36203881294739</v>
      </c>
      <c r="AG67" s="27">
        <v>636.28456079442276</v>
      </c>
      <c r="AH67" s="27">
        <v>636.52550921952059</v>
      </c>
      <c r="AI67" s="26">
        <v>636.49668214019641</v>
      </c>
      <c r="AJ67" s="47">
        <f t="shared" si="67"/>
        <v>10179.141974730486</v>
      </c>
      <c r="AK67" s="48"/>
      <c r="AL67" s="49">
        <f t="shared" si="99"/>
        <v>20357.850586492204</v>
      </c>
      <c r="AQ67" s="5">
        <f t="shared" si="100"/>
        <v>1617119.1835486826</v>
      </c>
      <c r="AR67" s="5">
        <f t="shared" si="101"/>
        <v>1617958.1693507803</v>
      </c>
      <c r="AS67" s="5">
        <f t="shared" si="102"/>
        <v>1617804.257458475</v>
      </c>
      <c r="AT67" s="5">
        <f t="shared" si="103"/>
        <v>1618281.4272875129</v>
      </c>
      <c r="AU67" s="5">
        <f t="shared" si="104"/>
        <v>1618232.5018529922</v>
      </c>
      <c r="AV67" s="5">
        <f t="shared" si="105"/>
        <v>1618607.0643043574</v>
      </c>
      <c r="AW67" s="5">
        <f t="shared" si="106"/>
        <v>1619138.762156022</v>
      </c>
      <c r="AX67" s="5">
        <f t="shared" si="107"/>
        <v>1618311.1499049058</v>
      </c>
      <c r="AY67" s="5">
        <f t="shared" si="108"/>
        <v>1619450.1649486818</v>
      </c>
      <c r="AZ67" s="5">
        <f t="shared" si="109"/>
        <v>1618949.2569322854</v>
      </c>
      <c r="BA67" s="5">
        <f t="shared" si="110"/>
        <v>1619412.3415184806</v>
      </c>
      <c r="BB67" s="5">
        <f t="shared" si="111"/>
        <v>1620133.1125198489</v>
      </c>
      <c r="BC67" s="5">
        <f t="shared" si="112"/>
        <v>1619674.9914670093</v>
      </c>
      <c r="BD67" s="5">
        <f t="shared" si="113"/>
        <v>1619466.0859624227</v>
      </c>
      <c r="BE67" s="5">
        <f t="shared" si="114"/>
        <v>1620176.9139625053</v>
      </c>
      <c r="BF67" s="5">
        <f t="shared" si="115"/>
        <v>1619916.5395027862</v>
      </c>
      <c r="BH67" s="18">
        <f t="shared" si="116"/>
        <v>1271.6600109890546</v>
      </c>
      <c r="BI67" s="18">
        <f t="shared" si="69"/>
        <v>1271.9898464023918</v>
      </c>
      <c r="BJ67" s="18">
        <f t="shared" si="70"/>
        <v>1271.9293445229082</v>
      </c>
      <c r="BK67" s="18">
        <f t="shared" si="71"/>
        <v>1272.1169078695216</v>
      </c>
      <c r="BL67" s="18">
        <f t="shared" si="72"/>
        <v>1272.0976777956134</v>
      </c>
      <c r="BM67" s="18">
        <f t="shared" si="73"/>
        <v>1272.2448916401108</v>
      </c>
      <c r="BN67" s="18">
        <f t="shared" si="74"/>
        <v>1272.4538349802801</v>
      </c>
      <c r="BO67" s="18">
        <f t="shared" si="75"/>
        <v>1272.1285901609576</v>
      </c>
      <c r="BP67" s="18">
        <f t="shared" si="76"/>
        <v>1272.5761921978117</v>
      </c>
      <c r="BQ67" s="18">
        <f t="shared" si="77"/>
        <v>1272.3793683223118</v>
      </c>
      <c r="BR67" s="18">
        <f t="shared" si="78"/>
        <v>1272.5613311422285</v>
      </c>
      <c r="BS67" s="18">
        <f t="shared" si="79"/>
        <v>1272.8444965980129</v>
      </c>
      <c r="BT67" s="18">
        <f t="shared" si="80"/>
        <v>1272.664524321712</v>
      </c>
      <c r="BU67" s="18">
        <f t="shared" si="81"/>
        <v>1272.5824476089645</v>
      </c>
      <c r="BV67" s="18">
        <f t="shared" si="82"/>
        <v>1272.8617026065735</v>
      </c>
      <c r="BW67" s="18">
        <f t="shared" si="83"/>
        <v>1272.7594193337507</v>
      </c>
      <c r="CB67" s="18">
        <f t="shared" si="117"/>
        <v>0.50217733134331866</v>
      </c>
      <c r="CC67" s="18">
        <f t="shared" si="84"/>
        <v>0.2529383007964725</v>
      </c>
      <c r="CD67" s="18">
        <f t="shared" si="85"/>
        <v>0.52486467430310313</v>
      </c>
      <c r="CE67" s="18">
        <f t="shared" si="86"/>
        <v>2.7859748008154384E-2</v>
      </c>
      <c r="CF67" s="18">
        <f t="shared" si="87"/>
        <v>0.23714488634084319</v>
      </c>
      <c r="CG67" s="18">
        <f t="shared" si="88"/>
        <v>3.9137025890909172E-2</v>
      </c>
      <c r="CH67" s="18">
        <f t="shared" si="89"/>
        <v>0.1592598707200068</v>
      </c>
      <c r="CI67" s="18">
        <f t="shared" si="90"/>
        <v>6.2875728287281163E-2</v>
      </c>
      <c r="CJ67" s="18">
        <f t="shared" si="91"/>
        <v>0.28995110378627942</v>
      </c>
      <c r="CK67" s="18">
        <f t="shared" si="92"/>
        <v>0.27272096812657765</v>
      </c>
      <c r="CL67" s="18">
        <f t="shared" si="93"/>
        <v>0.1843340709176573</v>
      </c>
      <c r="CM67" s="18">
        <f t="shared" si="94"/>
        <v>0.15204276255269633</v>
      </c>
      <c r="CN67" s="18">
        <f t="shared" si="95"/>
        <v>5.955330418282756E-2</v>
      </c>
      <c r="CO67" s="18">
        <f t="shared" si="96"/>
        <v>1.3326020118938686E-2</v>
      </c>
      <c r="CP67" s="18">
        <f t="shared" si="97"/>
        <v>0.18931583246751416</v>
      </c>
      <c r="CQ67" s="18">
        <f t="shared" si="98"/>
        <v>0.23394494664216836</v>
      </c>
    </row>
    <row r="68" spans="1:95">
      <c r="A68" s="72"/>
      <c r="B68" s="35" t="s">
        <v>214</v>
      </c>
      <c r="C68" s="26">
        <v>656.49129159900519</v>
      </c>
      <c r="D68" s="27">
        <v>656.53417816633362</v>
      </c>
      <c r="E68" s="27">
        <v>656.52582498107597</v>
      </c>
      <c r="F68" s="27">
        <v>656.57497586055763</v>
      </c>
      <c r="G68" s="27">
        <v>656.67907964207336</v>
      </c>
      <c r="H68" s="27">
        <v>656.60291826667799</v>
      </c>
      <c r="I68" s="27">
        <v>656.81509153864499</v>
      </c>
      <c r="J68" s="27">
        <v>656.85417085517929</v>
      </c>
      <c r="K68" s="27">
        <v>656.84497425816699</v>
      </c>
      <c r="L68" s="27">
        <v>656.96191936573348</v>
      </c>
      <c r="M68" s="27">
        <v>657.02272744940274</v>
      </c>
      <c r="N68" s="27">
        <v>657.04601099800993</v>
      </c>
      <c r="O68" s="27">
        <v>657.02541038705044</v>
      </c>
      <c r="P68" s="27">
        <v>657.07764552828735</v>
      </c>
      <c r="Q68" s="27">
        <v>657.10740263207117</v>
      </c>
      <c r="R68" s="26">
        <v>657.15465029964389</v>
      </c>
      <c r="S68" s="18">
        <f t="shared" si="66"/>
        <v>10509.318271827913</v>
      </c>
      <c r="T68" s="26">
        <v>656.62826409054787</v>
      </c>
      <c r="U68" s="27">
        <v>656.53151073207141</v>
      </c>
      <c r="V68" s="27">
        <v>656.53060621015834</v>
      </c>
      <c r="W68" s="27">
        <v>656.64000466434288</v>
      </c>
      <c r="X68" s="27">
        <v>656.74579855134709</v>
      </c>
      <c r="Y68" s="27">
        <v>656.64221486974691</v>
      </c>
      <c r="Z68" s="27">
        <v>656.7488002111545</v>
      </c>
      <c r="AA68" s="27">
        <v>656.80809903147303</v>
      </c>
      <c r="AB68" s="27">
        <v>656.85047063007676</v>
      </c>
      <c r="AC68" s="27">
        <v>656.87414627928126</v>
      </c>
      <c r="AD68" s="27">
        <v>656.88849818625704</v>
      </c>
      <c r="AE68" s="27">
        <v>656.89251597808936</v>
      </c>
      <c r="AF68" s="27">
        <v>657.03985783406506</v>
      </c>
      <c r="AG68" s="27">
        <v>657.07823664283035</v>
      </c>
      <c r="AH68" s="27">
        <v>657.11433713147301</v>
      </c>
      <c r="AI68" s="26">
        <v>657.08672858903719</v>
      </c>
      <c r="AJ68" s="47">
        <f t="shared" si="67"/>
        <v>10509.100089631953</v>
      </c>
      <c r="AK68" s="48"/>
      <c r="AL68" s="49">
        <f t="shared" si="99"/>
        <v>21018.418361459866</v>
      </c>
      <c r="AQ68" s="5">
        <f t="shared" si="100"/>
        <v>1724282.9675343295</v>
      </c>
      <c r="AR68" s="5">
        <f t="shared" si="101"/>
        <v>1724141.5033622426</v>
      </c>
      <c r="AS68" s="5">
        <f t="shared" si="102"/>
        <v>1724117.1914926609</v>
      </c>
      <c r="AT68" s="5">
        <f t="shared" si="103"/>
        <v>1724533.5850750147</v>
      </c>
      <c r="AU68" s="5">
        <f t="shared" si="104"/>
        <v>1725084.9106574014</v>
      </c>
      <c r="AV68" s="5">
        <f t="shared" si="105"/>
        <v>1724612.7797065068</v>
      </c>
      <c r="AW68" s="5">
        <f t="shared" si="106"/>
        <v>1725450.097708879</v>
      </c>
      <c r="AX68" s="5">
        <f t="shared" si="107"/>
        <v>1725708.5593237514</v>
      </c>
      <c r="AY68" s="5">
        <f t="shared" si="108"/>
        <v>1725795.721920121</v>
      </c>
      <c r="AZ68" s="5">
        <f t="shared" si="109"/>
        <v>1726165.2073895715</v>
      </c>
      <c r="BA68" s="5">
        <f t="shared" si="110"/>
        <v>1726362.7088514017</v>
      </c>
      <c r="BB68" s="5">
        <f t="shared" si="111"/>
        <v>1726434.4526721213</v>
      </c>
      <c r="BC68" s="5">
        <f t="shared" si="112"/>
        <v>1726767.5291450322</v>
      </c>
      <c r="BD68" s="5">
        <f t="shared" si="113"/>
        <v>1727005.6826449488</v>
      </c>
      <c r="BE68" s="5">
        <f t="shared" si="114"/>
        <v>1727178.7812671165</v>
      </c>
      <c r="BF68" s="5">
        <f t="shared" si="115"/>
        <v>1727230.4019832218</v>
      </c>
      <c r="BH68" s="18">
        <f t="shared" si="116"/>
        <v>1313.1195556895532</v>
      </c>
      <c r="BI68" s="18">
        <f t="shared" si="69"/>
        <v>1313.0656888984049</v>
      </c>
      <c r="BJ68" s="18">
        <f t="shared" si="70"/>
        <v>1313.0564311912344</v>
      </c>
      <c r="BK68" s="18">
        <f t="shared" si="71"/>
        <v>1313.2149805249005</v>
      </c>
      <c r="BL68" s="18">
        <f t="shared" si="72"/>
        <v>1313.4248781934205</v>
      </c>
      <c r="BM68" s="18">
        <f t="shared" si="73"/>
        <v>1313.245133136425</v>
      </c>
      <c r="BN68" s="18">
        <f t="shared" si="74"/>
        <v>1313.5638917497995</v>
      </c>
      <c r="BO68" s="18">
        <f t="shared" si="75"/>
        <v>1313.6622698866522</v>
      </c>
      <c r="BP68" s="18">
        <f t="shared" si="76"/>
        <v>1313.6954448882439</v>
      </c>
      <c r="BQ68" s="18">
        <f t="shared" si="77"/>
        <v>1313.8360656450147</v>
      </c>
      <c r="BR68" s="18">
        <f t="shared" si="78"/>
        <v>1313.9112256356598</v>
      </c>
      <c r="BS68" s="18">
        <f t="shared" si="79"/>
        <v>1313.9385269760992</v>
      </c>
      <c r="BT68" s="18">
        <f t="shared" si="80"/>
        <v>1314.0652682211155</v>
      </c>
      <c r="BU68" s="18">
        <f t="shared" si="81"/>
        <v>1314.1558821711178</v>
      </c>
      <c r="BV68" s="18">
        <f t="shared" si="82"/>
        <v>1314.2217397635441</v>
      </c>
      <c r="BW68" s="18">
        <f t="shared" si="83"/>
        <v>1314.2413788886811</v>
      </c>
      <c r="CB68" s="18">
        <f t="shared" si="117"/>
        <v>0.13697249154267865</v>
      </c>
      <c r="CC68" s="18">
        <f t="shared" si="84"/>
        <v>2.66743426220728E-3</v>
      </c>
      <c r="CD68" s="18">
        <f t="shared" si="85"/>
        <v>4.7812290823685544E-3</v>
      </c>
      <c r="CE68" s="18">
        <f t="shared" si="86"/>
        <v>6.5028803785253331E-2</v>
      </c>
      <c r="CF68" s="18">
        <f t="shared" si="87"/>
        <v>6.6718909273731697E-2</v>
      </c>
      <c r="CG68" s="18">
        <f t="shared" si="88"/>
        <v>3.9296603068919467E-2</v>
      </c>
      <c r="CH68" s="18">
        <f t="shared" si="89"/>
        <v>6.6291327490489493E-2</v>
      </c>
      <c r="CI68" s="18">
        <f t="shared" si="90"/>
        <v>4.6071823706256509E-2</v>
      </c>
      <c r="CJ68" s="18">
        <f t="shared" si="91"/>
        <v>5.4963719097713692E-3</v>
      </c>
      <c r="CK68" s="18">
        <f t="shared" si="92"/>
        <v>8.7773086452216376E-2</v>
      </c>
      <c r="CL68" s="18">
        <f t="shared" si="93"/>
        <v>0.1342292631456985</v>
      </c>
      <c r="CM68" s="18">
        <f t="shared" si="94"/>
        <v>0.15349501992056958</v>
      </c>
      <c r="CN68" s="18">
        <f t="shared" si="95"/>
        <v>1.4447447014617865E-2</v>
      </c>
      <c r="CO68" s="18">
        <f t="shared" si="96"/>
        <v>5.9111454299909383E-4</v>
      </c>
      <c r="CP68" s="18">
        <f t="shared" si="97"/>
        <v>6.9344994018365469E-3</v>
      </c>
      <c r="CQ68" s="18">
        <f t="shared" si="98"/>
        <v>6.7921710606697161E-2</v>
      </c>
    </row>
    <row r="69" spans="1:95">
      <c r="A69" s="72"/>
      <c r="B69" s="35" t="s">
        <v>215</v>
      </c>
      <c r="C69" s="26">
        <v>578.13211408855716</v>
      </c>
      <c r="D69" s="27">
        <v>578.32388531175241</v>
      </c>
      <c r="E69" s="27">
        <v>578.22152139940147</v>
      </c>
      <c r="F69" s="27">
        <v>578.33257813346643</v>
      </c>
      <c r="G69" s="27">
        <v>578.3307470707872</v>
      </c>
      <c r="H69" s="27">
        <v>578.22505868870769</v>
      </c>
      <c r="I69" s="27">
        <v>578.65283850298761</v>
      </c>
      <c r="J69" s="27">
        <v>578.59746865876514</v>
      </c>
      <c r="K69" s="27">
        <v>578.62072484840678</v>
      </c>
      <c r="L69" s="27">
        <v>578.62783053744897</v>
      </c>
      <c r="M69" s="27">
        <v>578.465992946813</v>
      </c>
      <c r="N69" s="27">
        <v>578.47337329880565</v>
      </c>
      <c r="O69" s="27">
        <v>578.46553342529899</v>
      </c>
      <c r="P69" s="27">
        <v>578.58308008545782</v>
      </c>
      <c r="Q69" s="27">
        <v>578.60365849382458</v>
      </c>
      <c r="R69" s="26">
        <v>578.52290865641066</v>
      </c>
      <c r="S69" s="18">
        <f t="shared" si="66"/>
        <v>9255.1793141468916</v>
      </c>
      <c r="T69" s="26">
        <v>578.76763460398024</v>
      </c>
      <c r="U69" s="27">
        <v>578.66660519123502</v>
      </c>
      <c r="V69" s="27">
        <v>578.75050390039735</v>
      </c>
      <c r="W69" s="27">
        <v>578.78715550597508</v>
      </c>
      <c r="X69" s="27">
        <v>578.83283591226404</v>
      </c>
      <c r="Y69" s="27">
        <v>578.83018132961809</v>
      </c>
      <c r="Z69" s="27">
        <v>578.95901351175405</v>
      </c>
      <c r="AA69" s="27">
        <v>578.64199205239083</v>
      </c>
      <c r="AB69" s="27">
        <v>578.83659303645356</v>
      </c>
      <c r="AC69" s="27">
        <v>578.89770488366275</v>
      </c>
      <c r="AD69" s="27">
        <v>578.79522051513868</v>
      </c>
      <c r="AE69" s="27">
        <v>578.84988508047741</v>
      </c>
      <c r="AF69" s="27">
        <v>578.85931351294971</v>
      </c>
      <c r="AG69" s="27">
        <v>578.81404998187088</v>
      </c>
      <c r="AH69" s="27">
        <v>579.02231338346439</v>
      </c>
      <c r="AI69" s="26">
        <v>578.84595688951674</v>
      </c>
      <c r="AJ69" s="47">
        <f t="shared" si="67"/>
        <v>9261.1569592911474</v>
      </c>
      <c r="AK69" s="48"/>
      <c r="AL69" s="49">
        <f t="shared" si="99"/>
        <v>18516.336273438039</v>
      </c>
      <c r="AQ69" s="5">
        <f t="shared" si="100"/>
        <v>1338417.0285248559</v>
      </c>
      <c r="AR69" s="5">
        <f t="shared" si="101"/>
        <v>1338626.9951143437</v>
      </c>
      <c r="AS69" s="5">
        <f t="shared" si="102"/>
        <v>1338584.2673263184</v>
      </c>
      <c r="AT69" s="5">
        <f t="shared" si="103"/>
        <v>1338926.0779778124</v>
      </c>
      <c r="AU69" s="5">
        <f t="shared" si="104"/>
        <v>1339027.5577821727</v>
      </c>
      <c r="AV69" s="5">
        <f t="shared" si="105"/>
        <v>1338776.8284538654</v>
      </c>
      <c r="AW69" s="5">
        <f t="shared" si="106"/>
        <v>1340065.1999249998</v>
      </c>
      <c r="AX69" s="5">
        <f t="shared" si="107"/>
        <v>1339203.169427047</v>
      </c>
      <c r="AY69" s="5">
        <f t="shared" si="108"/>
        <v>1339707.4427252149</v>
      </c>
      <c r="AZ69" s="5">
        <f t="shared" si="109"/>
        <v>1339865.3651519313</v>
      </c>
      <c r="BA69" s="5">
        <f t="shared" si="110"/>
        <v>1339253.5161834289</v>
      </c>
      <c r="BB69" s="5">
        <f t="shared" si="111"/>
        <v>1339397.1243856407</v>
      </c>
      <c r="BC69" s="5">
        <f t="shared" si="112"/>
        <v>1339400.801340641</v>
      </c>
      <c r="BD69" s="5">
        <f t="shared" si="113"/>
        <v>1339568.1166880892</v>
      </c>
      <c r="BE69" s="5">
        <f t="shared" si="114"/>
        <v>1340097.8907648379</v>
      </c>
      <c r="BF69" s="5">
        <f t="shared" si="115"/>
        <v>1339502.6909350667</v>
      </c>
      <c r="BH69" s="18">
        <f t="shared" si="116"/>
        <v>1156.8997486925373</v>
      </c>
      <c r="BI69" s="18">
        <f t="shared" si="69"/>
        <v>1156.9904905029875</v>
      </c>
      <c r="BJ69" s="18">
        <f t="shared" si="70"/>
        <v>1156.9720252997988</v>
      </c>
      <c r="BK69" s="18">
        <f t="shared" si="71"/>
        <v>1157.1197336394416</v>
      </c>
      <c r="BL69" s="18">
        <f t="shared" si="72"/>
        <v>1157.1635829830511</v>
      </c>
      <c r="BM69" s="18">
        <f t="shared" si="73"/>
        <v>1157.0552400183258</v>
      </c>
      <c r="BN69" s="18">
        <f t="shared" si="74"/>
        <v>1157.6118520147415</v>
      </c>
      <c r="BO69" s="18">
        <f t="shared" si="75"/>
        <v>1157.239460711156</v>
      </c>
      <c r="BP69" s="18">
        <f t="shared" si="76"/>
        <v>1157.4573178848605</v>
      </c>
      <c r="BQ69" s="18">
        <f t="shared" si="77"/>
        <v>1157.5255354211117</v>
      </c>
      <c r="BR69" s="18">
        <f t="shared" si="78"/>
        <v>1157.2612134619517</v>
      </c>
      <c r="BS69" s="18">
        <f t="shared" si="79"/>
        <v>1157.3232583792831</v>
      </c>
      <c r="BT69" s="18">
        <f t="shared" si="80"/>
        <v>1157.3248469382488</v>
      </c>
      <c r="BU69" s="18">
        <f t="shared" si="81"/>
        <v>1157.3971300673288</v>
      </c>
      <c r="BV69" s="18">
        <f t="shared" si="82"/>
        <v>1157.625971877289</v>
      </c>
      <c r="BW69" s="18">
        <f t="shared" si="83"/>
        <v>1157.3688655459273</v>
      </c>
      <c r="CB69" s="18">
        <f t="shared" si="117"/>
        <v>0.63552051542308163</v>
      </c>
      <c r="CC69" s="18">
        <f t="shared" si="84"/>
        <v>0.3427198794826154</v>
      </c>
      <c r="CD69" s="18">
        <f t="shared" si="85"/>
        <v>0.5289825009958804</v>
      </c>
      <c r="CE69" s="18">
        <f t="shared" si="86"/>
        <v>0.45457737250865193</v>
      </c>
      <c r="CF69" s="18">
        <f t="shared" si="87"/>
        <v>0.50208884147684785</v>
      </c>
      <c r="CG69" s="18">
        <f t="shared" si="88"/>
        <v>0.60512264091039469</v>
      </c>
      <c r="CH69" s="18">
        <f t="shared" si="89"/>
        <v>0.30617500876644499</v>
      </c>
      <c r="CI69" s="18">
        <f t="shared" si="90"/>
        <v>4.4523393625695462E-2</v>
      </c>
      <c r="CJ69" s="18">
        <f t="shared" si="91"/>
        <v>0.21586818804678387</v>
      </c>
      <c r="CK69" s="18">
        <f t="shared" si="92"/>
        <v>0.2698743462137827</v>
      </c>
      <c r="CL69" s="18">
        <f t="shared" si="93"/>
        <v>0.32922756832567757</v>
      </c>
      <c r="CM69" s="18">
        <f t="shared" si="94"/>
        <v>0.37651178167175203</v>
      </c>
      <c r="CN69" s="18">
        <f t="shared" si="95"/>
        <v>0.39378008765072536</v>
      </c>
      <c r="CO69" s="18">
        <f t="shared" si="96"/>
        <v>0.23096989641305754</v>
      </c>
      <c r="CP69" s="18">
        <f t="shared" si="97"/>
        <v>0.41865488963981079</v>
      </c>
      <c r="CQ69" s="18">
        <f t="shared" si="98"/>
        <v>0.32304823310607844</v>
      </c>
    </row>
    <row r="70" spans="1:95" s="20" customFormat="1">
      <c r="A70" s="72"/>
      <c r="B70" s="35" t="s">
        <v>216</v>
      </c>
      <c r="C70" s="26">
        <v>619.77114010149216</v>
      </c>
      <c r="D70" s="27">
        <v>619.73561838246974</v>
      </c>
      <c r="E70" s="27">
        <v>619.78246906872459</v>
      </c>
      <c r="F70" s="27">
        <v>619.89528872211122</v>
      </c>
      <c r="G70" s="27">
        <v>620.17226839581349</v>
      </c>
      <c r="H70" s="27">
        <v>619.9997584883489</v>
      </c>
      <c r="I70" s="27">
        <v>620.07737823366415</v>
      </c>
      <c r="J70" s="27">
        <v>620.33031183824789</v>
      </c>
      <c r="K70" s="27">
        <v>620.05884348366453</v>
      </c>
      <c r="L70" s="27">
        <v>619.99136654481845</v>
      </c>
      <c r="M70" s="27">
        <v>619.96730346374613</v>
      </c>
      <c r="N70" s="27">
        <v>620.21691232231092</v>
      </c>
      <c r="O70" s="27">
        <v>620.11974120059858</v>
      </c>
      <c r="P70" s="27">
        <v>620.06335816015951</v>
      </c>
      <c r="Q70" s="27">
        <v>620.17930696633505</v>
      </c>
      <c r="R70" s="26">
        <v>619.63515086336076</v>
      </c>
      <c r="S70" s="18">
        <f t="shared" si="66"/>
        <v>9919.9962162358661</v>
      </c>
      <c r="T70" s="26">
        <v>619.31579608656682</v>
      </c>
      <c r="U70" s="27">
        <v>619.36950683665327</v>
      </c>
      <c r="V70" s="27">
        <v>619.29307131972109</v>
      </c>
      <c r="W70" s="27">
        <v>619.36744441434246</v>
      </c>
      <c r="X70" s="27">
        <v>619.54614568893237</v>
      </c>
      <c r="Y70" s="27">
        <v>619.45262054490979</v>
      </c>
      <c r="Z70" s="27">
        <v>619.63360501454338</v>
      </c>
      <c r="AA70" s="27">
        <v>619.96109148506173</v>
      </c>
      <c r="AB70" s="27">
        <v>620.03750844203159</v>
      </c>
      <c r="AC70" s="27">
        <v>620.1009105527902</v>
      </c>
      <c r="AD70" s="27">
        <v>620.02812737749059</v>
      </c>
      <c r="AE70" s="27">
        <v>619.95465539322731</v>
      </c>
      <c r="AF70" s="27">
        <v>619.78856708167325</v>
      </c>
      <c r="AG70" s="27">
        <v>620.02030099143576</v>
      </c>
      <c r="AH70" s="27">
        <v>620.00566532091545</v>
      </c>
      <c r="AI70" s="26">
        <v>619.94161458254894</v>
      </c>
      <c r="AJ70" s="47">
        <f t="shared" si="67"/>
        <v>9915.8166311328441</v>
      </c>
      <c r="AK70" s="51"/>
      <c r="AL70" s="49">
        <f t="shared" si="99"/>
        <v>19835.81284736871</v>
      </c>
      <c r="AQ70" s="5">
        <f t="shared" si="100"/>
        <v>1535336.4354319111</v>
      </c>
      <c r="AR70" s="5">
        <f t="shared" si="101"/>
        <v>1535381.5113442985</v>
      </c>
      <c r="AS70" s="5">
        <f t="shared" si="102"/>
        <v>1535308.1947889186</v>
      </c>
      <c r="AT70" s="5">
        <f t="shared" si="103"/>
        <v>1535772.1217408334</v>
      </c>
      <c r="AU70" s="5">
        <f t="shared" si="104"/>
        <v>1536901.7462207971</v>
      </c>
      <c r="AV70" s="5">
        <f t="shared" si="105"/>
        <v>1536242.1998912047</v>
      </c>
      <c r="AW70" s="5">
        <f t="shared" si="106"/>
        <v>1536883.3219862373</v>
      </c>
      <c r="AX70" s="5">
        <f t="shared" si="107"/>
        <v>1538322.7651577047</v>
      </c>
      <c r="AY70" s="5">
        <f t="shared" si="108"/>
        <v>1537838.9620594201</v>
      </c>
      <c r="AZ70" s="5">
        <f t="shared" si="109"/>
        <v>1537828.8557171319</v>
      </c>
      <c r="BA70" s="5">
        <f t="shared" si="110"/>
        <v>1537588.6685071441</v>
      </c>
      <c r="BB70" s="5">
        <f t="shared" si="111"/>
        <v>1538025.5173700158</v>
      </c>
      <c r="BC70" s="5">
        <f t="shared" si="112"/>
        <v>1537372.6129474049</v>
      </c>
      <c r="BD70" s="5">
        <f t="shared" si="113"/>
        <v>1537807.4816948101</v>
      </c>
      <c r="BE70" s="5">
        <f t="shared" si="114"/>
        <v>1538058.7654871284</v>
      </c>
      <c r="BF70" s="5">
        <f t="shared" si="115"/>
        <v>1536550.5574333435</v>
      </c>
      <c r="BH70" s="18">
        <f t="shared" si="116"/>
        <v>1239.0869361880591</v>
      </c>
      <c r="BI70" s="18">
        <f t="shared" si="69"/>
        <v>1239.105125219123</v>
      </c>
      <c r="BJ70" s="18">
        <f t="shared" si="70"/>
        <v>1239.0755403884457</v>
      </c>
      <c r="BK70" s="18">
        <f t="shared" si="71"/>
        <v>1239.2627331364538</v>
      </c>
      <c r="BL70" s="18">
        <f t="shared" si="72"/>
        <v>1239.7184140847457</v>
      </c>
      <c r="BM70" s="18">
        <f t="shared" si="73"/>
        <v>1239.4523790332587</v>
      </c>
      <c r="BN70" s="18">
        <f t="shared" si="74"/>
        <v>1239.7109832482074</v>
      </c>
      <c r="BO70" s="18">
        <f t="shared" si="75"/>
        <v>1240.2914033233096</v>
      </c>
      <c r="BP70" s="18">
        <f t="shared" si="76"/>
        <v>1240.0963519256961</v>
      </c>
      <c r="BQ70" s="18">
        <f t="shared" si="77"/>
        <v>1240.0922770976085</v>
      </c>
      <c r="BR70" s="18">
        <f t="shared" si="78"/>
        <v>1239.9954308412366</v>
      </c>
      <c r="BS70" s="18">
        <f t="shared" si="79"/>
        <v>1240.1715677155382</v>
      </c>
      <c r="BT70" s="18">
        <f t="shared" si="80"/>
        <v>1239.9083082822717</v>
      </c>
      <c r="BU70" s="18">
        <f t="shared" si="81"/>
        <v>1240.0836591515954</v>
      </c>
      <c r="BV70" s="18">
        <f t="shared" si="82"/>
        <v>1240.1849722872505</v>
      </c>
      <c r="BW70" s="18">
        <f t="shared" si="83"/>
        <v>1239.5767654459096</v>
      </c>
      <c r="CB70" s="18">
        <f t="shared" si="117"/>
        <v>0.45534401492534471</v>
      </c>
      <c r="CC70" s="18">
        <f t="shared" si="84"/>
        <v>0.36611154581646588</v>
      </c>
      <c r="CD70" s="18">
        <f t="shared" si="85"/>
        <v>0.4893977490035013</v>
      </c>
      <c r="CE70" s="18">
        <f t="shared" si="86"/>
        <v>0.52784430776875979</v>
      </c>
      <c r="CF70" s="18">
        <f t="shared" si="87"/>
        <v>0.62612270688111948</v>
      </c>
      <c r="CG70" s="18">
        <f t="shared" si="88"/>
        <v>0.54713794343911104</v>
      </c>
      <c r="CH70" s="18">
        <f t="shared" si="89"/>
        <v>0.4437732191207715</v>
      </c>
      <c r="CI70" s="18">
        <f t="shared" si="90"/>
        <v>0.36922035318616508</v>
      </c>
      <c r="CJ70" s="18">
        <f t="shared" si="91"/>
        <v>2.1335041632937646E-2</v>
      </c>
      <c r="CK70" s="18">
        <f t="shared" si="92"/>
        <v>0.10954400797174912</v>
      </c>
      <c r="CL70" s="18">
        <f t="shared" si="93"/>
        <v>6.0823913744457059E-2</v>
      </c>
      <c r="CM70" s="18">
        <f t="shared" si="94"/>
        <v>0.26225692908360543</v>
      </c>
      <c r="CN70" s="18">
        <f t="shared" si="95"/>
        <v>0.33117411892533255</v>
      </c>
      <c r="CO70" s="18">
        <f t="shared" si="96"/>
        <v>4.3057168723748873E-2</v>
      </c>
      <c r="CP70" s="18">
        <f t="shared" si="97"/>
        <v>0.17364164541959326</v>
      </c>
      <c r="CQ70" s="18">
        <f t="shared" si="98"/>
        <v>0.30646371918817294</v>
      </c>
    </row>
    <row r="71" spans="1:95" s="20" customFormat="1">
      <c r="A71" s="72"/>
      <c r="B71" s="35" t="s">
        <v>217</v>
      </c>
      <c r="C71" s="26">
        <v>662.52187683582076</v>
      </c>
      <c r="D71" s="27">
        <v>662.4143857231071</v>
      </c>
      <c r="E71" s="27">
        <v>662.41512405179242</v>
      </c>
      <c r="F71" s="27">
        <v>662.39618625000037</v>
      </c>
      <c r="G71" s="27">
        <v>662.52123689730786</v>
      </c>
      <c r="H71" s="27">
        <v>662.34508740848491</v>
      </c>
      <c r="I71" s="27">
        <v>662.40763252470367</v>
      </c>
      <c r="J71" s="27">
        <v>662.40420969721106</v>
      </c>
      <c r="K71" s="27">
        <v>662.51362733864664</v>
      </c>
      <c r="L71" s="27">
        <v>662.47306682051692</v>
      </c>
      <c r="M71" s="27">
        <v>662.19574932390162</v>
      </c>
      <c r="N71" s="27">
        <v>662.46357749621654</v>
      </c>
      <c r="O71" s="27">
        <v>662.21409894163344</v>
      </c>
      <c r="P71" s="27">
        <v>662.35340545657346</v>
      </c>
      <c r="Q71" s="27">
        <v>662.48921537450212</v>
      </c>
      <c r="R71" s="26">
        <v>662.32990990018777</v>
      </c>
      <c r="S71" s="18">
        <f t="shared" si="66"/>
        <v>10598.458390040605</v>
      </c>
      <c r="T71" s="26">
        <v>662.18274910348248</v>
      </c>
      <c r="U71" s="27">
        <v>662.19339656175259</v>
      </c>
      <c r="V71" s="27">
        <v>662.06898967828636</v>
      </c>
      <c r="W71" s="27">
        <v>662.22055035059736</v>
      </c>
      <c r="X71" s="27">
        <v>662.28524369092736</v>
      </c>
      <c r="Y71" s="27">
        <v>662.42038079047973</v>
      </c>
      <c r="Z71" s="27">
        <v>662.4578193464107</v>
      </c>
      <c r="AA71" s="27">
        <v>662.44336663506158</v>
      </c>
      <c r="AB71" s="27">
        <v>662.5176061952186</v>
      </c>
      <c r="AC71" s="27">
        <v>662.49389039561697</v>
      </c>
      <c r="AD71" s="27">
        <v>662.47530816992037</v>
      </c>
      <c r="AE71" s="27">
        <v>662.63347031812771</v>
      </c>
      <c r="AF71" s="27">
        <v>662.66464951016167</v>
      </c>
      <c r="AG71" s="27">
        <v>662.44043719561978</v>
      </c>
      <c r="AH71" s="27">
        <v>662.39005870498011</v>
      </c>
      <c r="AI71" s="26">
        <v>662.40167195312893</v>
      </c>
      <c r="AJ71" s="47">
        <f t="shared" si="67"/>
        <v>10598.289588599771</v>
      </c>
      <c r="AK71" s="51"/>
      <c r="AL71" s="49">
        <f t="shared" si="99"/>
        <v>21196.747978640378</v>
      </c>
      <c r="AQ71" s="5">
        <f t="shared" si="100"/>
        <v>1754842.3459849893</v>
      </c>
      <c r="AR71" s="5">
        <f t="shared" si="101"/>
        <v>1754585.7768896143</v>
      </c>
      <c r="AS71" s="5">
        <f t="shared" si="102"/>
        <v>1754258.167523352</v>
      </c>
      <c r="AT71" s="5">
        <f t="shared" si="103"/>
        <v>1754609.4988824173</v>
      </c>
      <c r="AU71" s="5">
        <f t="shared" si="104"/>
        <v>1755112.211008586</v>
      </c>
      <c r="AV71" s="5">
        <f t="shared" si="105"/>
        <v>1755003.5457324223</v>
      </c>
      <c r="AW71" s="5">
        <f t="shared" si="106"/>
        <v>1755268.4655616521</v>
      </c>
      <c r="AX71" s="5">
        <f t="shared" si="107"/>
        <v>1755221.1005134969</v>
      </c>
      <c r="AY71" s="5">
        <f t="shared" si="108"/>
        <v>1755707.7698402768</v>
      </c>
      <c r="AZ71" s="5">
        <f t="shared" si="109"/>
        <v>1755537.43771458</v>
      </c>
      <c r="BA71" s="5">
        <f t="shared" si="110"/>
        <v>1754753.4105618007</v>
      </c>
      <c r="BB71" s="5">
        <f t="shared" si="111"/>
        <v>1755882.1861262906</v>
      </c>
      <c r="BC71" s="5">
        <f t="shared" si="112"/>
        <v>1755303.6980991953</v>
      </c>
      <c r="BD71" s="5">
        <f t="shared" si="113"/>
        <v>1755078.7255291641</v>
      </c>
      <c r="BE71" s="5">
        <f t="shared" si="114"/>
        <v>1755305.0908853759</v>
      </c>
      <c r="BF71" s="5">
        <f t="shared" si="115"/>
        <v>1754913.7639595903</v>
      </c>
      <c r="BH71" s="18">
        <f t="shared" si="116"/>
        <v>1324.7046259393032</v>
      </c>
      <c r="BI71" s="18">
        <f t="shared" si="69"/>
        <v>1324.6077822848597</v>
      </c>
      <c r="BJ71" s="18">
        <f t="shared" si="70"/>
        <v>1324.4841137300787</v>
      </c>
      <c r="BK71" s="18">
        <f t="shared" si="71"/>
        <v>1324.6167366005977</v>
      </c>
      <c r="BL71" s="18">
        <f t="shared" si="72"/>
        <v>1324.8064805882352</v>
      </c>
      <c r="BM71" s="18">
        <f t="shared" si="73"/>
        <v>1324.7654681989648</v>
      </c>
      <c r="BN71" s="18">
        <f t="shared" si="74"/>
        <v>1324.8654518711144</v>
      </c>
      <c r="BO71" s="18">
        <f t="shared" si="75"/>
        <v>1324.8475763322726</v>
      </c>
      <c r="BP71" s="18">
        <f t="shared" si="76"/>
        <v>1325.0312335338654</v>
      </c>
      <c r="BQ71" s="18">
        <f t="shared" si="77"/>
        <v>1324.9669572161338</v>
      </c>
      <c r="BR71" s="18">
        <f t="shared" si="78"/>
        <v>1324.671057493822</v>
      </c>
      <c r="BS71" s="18">
        <f t="shared" si="79"/>
        <v>1325.0970478143443</v>
      </c>
      <c r="BT71" s="18">
        <f t="shared" si="80"/>
        <v>1324.8787484517952</v>
      </c>
      <c r="BU71" s="18">
        <f t="shared" si="81"/>
        <v>1324.7938426521932</v>
      </c>
      <c r="BV71" s="18">
        <f t="shared" si="82"/>
        <v>1324.8792740794822</v>
      </c>
      <c r="BW71" s="18">
        <f t="shared" si="83"/>
        <v>1324.7315818533166</v>
      </c>
      <c r="CB71" s="18">
        <f t="shared" si="117"/>
        <v>0.33912773233828375</v>
      </c>
      <c r="CC71" s="18">
        <f t="shared" si="84"/>
        <v>0.22098916135450963</v>
      </c>
      <c r="CD71" s="18">
        <f t="shared" si="85"/>
        <v>0.34613437350606091</v>
      </c>
      <c r="CE71" s="18">
        <f t="shared" si="86"/>
        <v>0.17563589940300517</v>
      </c>
      <c r="CF71" s="18">
        <f t="shared" si="87"/>
        <v>0.23599320638049903</v>
      </c>
      <c r="CG71" s="18">
        <f t="shared" si="88"/>
        <v>7.529338199481117E-2</v>
      </c>
      <c r="CH71" s="18">
        <f t="shared" si="89"/>
        <v>5.0186821707029594E-2</v>
      </c>
      <c r="CI71" s="18">
        <f t="shared" si="90"/>
        <v>3.915693785052099E-2</v>
      </c>
      <c r="CJ71" s="18">
        <f t="shared" si="91"/>
        <v>3.9788565719618418E-3</v>
      </c>
      <c r="CK71" s="18">
        <f t="shared" si="92"/>
        <v>2.0823575100052949E-2</v>
      </c>
      <c r="CL71" s="18">
        <f t="shared" si="93"/>
        <v>0.27955884601874459</v>
      </c>
      <c r="CM71" s="18">
        <f t="shared" si="94"/>
        <v>0.16989282191116217</v>
      </c>
      <c r="CN71" s="18">
        <f t="shared" si="95"/>
        <v>0.45055056852822872</v>
      </c>
      <c r="CO71" s="18">
        <f t="shared" si="96"/>
        <v>8.7031739046324219E-2</v>
      </c>
      <c r="CP71" s="18">
        <f t="shared" si="97"/>
        <v>9.9156669522017182E-2</v>
      </c>
      <c r="CQ71" s="18">
        <f t="shared" si="98"/>
        <v>7.1762052941153343E-2</v>
      </c>
    </row>
    <row r="72" spans="1:95" s="20" customFormat="1">
      <c r="A72" s="72"/>
      <c r="B72" s="35" t="s">
        <v>218</v>
      </c>
      <c r="C72" s="26">
        <v>600.79790250945211</v>
      </c>
      <c r="D72" s="27">
        <v>600.95246156274868</v>
      </c>
      <c r="E72" s="27">
        <v>600.6484868555782</v>
      </c>
      <c r="F72" s="27">
        <v>600.89573711255002</v>
      </c>
      <c r="G72" s="27">
        <v>600.90772817248262</v>
      </c>
      <c r="H72" s="27">
        <v>600.76374029217448</v>
      </c>
      <c r="I72" s="27">
        <v>600.64663652649369</v>
      </c>
      <c r="J72" s="27">
        <v>600.82094489024155</v>
      </c>
      <c r="K72" s="27">
        <v>600.91660824760913</v>
      </c>
      <c r="L72" s="27">
        <v>600.82506701852583</v>
      </c>
      <c r="M72" s="27">
        <v>601.01428818685247</v>
      </c>
      <c r="N72" s="27">
        <v>600.95424175199275</v>
      </c>
      <c r="O72" s="27">
        <v>600.88059901553879</v>
      </c>
      <c r="P72" s="27">
        <v>600.95965515956198</v>
      </c>
      <c r="Q72" s="27">
        <v>601.01301218745084</v>
      </c>
      <c r="R72" s="26">
        <v>600.96383867796442</v>
      </c>
      <c r="S72" s="18">
        <f t="shared" si="66"/>
        <v>9613.9609481672178</v>
      </c>
      <c r="T72" s="26">
        <v>600.8291724000004</v>
      </c>
      <c r="U72" s="27">
        <v>601.02995058167323</v>
      </c>
      <c r="V72" s="27">
        <v>600.92885543924206</v>
      </c>
      <c r="W72" s="27">
        <v>601.0060129880485</v>
      </c>
      <c r="X72" s="27">
        <v>601.01596889132668</v>
      </c>
      <c r="Y72" s="27">
        <v>600.94448244254124</v>
      </c>
      <c r="Z72" s="27">
        <v>601.03576225956215</v>
      </c>
      <c r="AA72" s="27">
        <v>600.91726514462027</v>
      </c>
      <c r="AB72" s="27">
        <v>601.04362295617568</v>
      </c>
      <c r="AC72" s="27">
        <v>601.14294283067466</v>
      </c>
      <c r="AD72" s="27">
        <v>601.37304786115669</v>
      </c>
      <c r="AE72" s="27">
        <v>601.40547289462313</v>
      </c>
      <c r="AF72" s="27">
        <v>601.06492242032095</v>
      </c>
      <c r="AG72" s="27">
        <v>601.26332611733187</v>
      </c>
      <c r="AH72" s="27">
        <v>601.22474644203146</v>
      </c>
      <c r="AI72" s="26">
        <v>601.38179258631658</v>
      </c>
      <c r="AJ72" s="47">
        <f t="shared" si="67"/>
        <v>9617.6073442556462</v>
      </c>
      <c r="AK72" s="51"/>
      <c r="AL72" s="49">
        <f t="shared" si="99"/>
        <v>19231.568292422864</v>
      </c>
      <c r="AQ72" s="5">
        <f t="shared" si="100"/>
        <v>1443907.6271554467</v>
      </c>
      <c r="AR72" s="5">
        <f t="shared" si="101"/>
        <v>1444761.7191045228</v>
      </c>
      <c r="AS72" s="5">
        <f t="shared" si="102"/>
        <v>1443788.1095162837</v>
      </c>
      <c r="AT72" s="5">
        <f t="shared" si="103"/>
        <v>1444567.8168948817</v>
      </c>
      <c r="AU72" s="5">
        <f t="shared" si="104"/>
        <v>1444620.5735635359</v>
      </c>
      <c r="AV72" s="5">
        <f t="shared" si="105"/>
        <v>1444102.6525882292</v>
      </c>
      <c r="AW72" s="5">
        <f t="shared" si="106"/>
        <v>1444040.5875522092</v>
      </c>
      <c r="AX72" s="5">
        <f t="shared" si="107"/>
        <v>1444174.7254577936</v>
      </c>
      <c r="AY72" s="5">
        <f t="shared" si="108"/>
        <v>1444708.3973954557</v>
      </c>
      <c r="AZ72" s="5">
        <f t="shared" si="109"/>
        <v>1444727.0967008474</v>
      </c>
      <c r="BA72" s="5">
        <f t="shared" si="110"/>
        <v>1445735.3058886284</v>
      </c>
      <c r="BB72" s="5">
        <f t="shared" si="111"/>
        <v>1445668.8834050915</v>
      </c>
      <c r="BC72" s="5">
        <f t="shared" si="112"/>
        <v>1444673.0364997208</v>
      </c>
      <c r="BD72" s="5">
        <f t="shared" si="113"/>
        <v>1445340.0967103024</v>
      </c>
      <c r="BE72" s="5">
        <f t="shared" si="114"/>
        <v>1445375.6282744417</v>
      </c>
      <c r="BF72" s="5">
        <f t="shared" si="115"/>
        <v>1445635.0170203026</v>
      </c>
      <c r="BH72" s="18">
        <f t="shared" si="116"/>
        <v>1201.6270749094524</v>
      </c>
      <c r="BI72" s="18">
        <f t="shared" si="69"/>
        <v>1201.9824121444219</v>
      </c>
      <c r="BJ72" s="18">
        <f t="shared" si="70"/>
        <v>1201.5773422948203</v>
      </c>
      <c r="BK72" s="18">
        <f t="shared" si="71"/>
        <v>1201.9017501005985</v>
      </c>
      <c r="BL72" s="18">
        <f t="shared" si="72"/>
        <v>1201.9236970638094</v>
      </c>
      <c r="BM72" s="18">
        <f t="shared" si="73"/>
        <v>1201.7082227347157</v>
      </c>
      <c r="BN72" s="18">
        <f t="shared" si="74"/>
        <v>1201.6823987860557</v>
      </c>
      <c r="BO72" s="18">
        <f t="shared" si="75"/>
        <v>1201.7382100348618</v>
      </c>
      <c r="BP72" s="18">
        <f t="shared" si="76"/>
        <v>1201.9602312037848</v>
      </c>
      <c r="BQ72" s="18">
        <f t="shared" si="77"/>
        <v>1201.9680098492004</v>
      </c>
      <c r="BR72" s="18">
        <f t="shared" si="78"/>
        <v>1202.3873360480093</v>
      </c>
      <c r="BS72" s="18">
        <f t="shared" si="79"/>
        <v>1202.3597146466159</v>
      </c>
      <c r="BT72" s="18">
        <f t="shared" si="80"/>
        <v>1201.9455214358597</v>
      </c>
      <c r="BU72" s="18">
        <f t="shared" si="81"/>
        <v>1202.2229812768937</v>
      </c>
      <c r="BV72" s="18">
        <f t="shared" si="82"/>
        <v>1202.2377586294824</v>
      </c>
      <c r="BW72" s="18">
        <f t="shared" si="83"/>
        <v>1202.3456312642811</v>
      </c>
      <c r="CB72" s="18">
        <f t="shared" si="117"/>
        <v>3.1269890548287549E-2</v>
      </c>
      <c r="CC72" s="18">
        <f t="shared" si="84"/>
        <v>7.7489018924552511E-2</v>
      </c>
      <c r="CD72" s="18">
        <f t="shared" si="85"/>
        <v>0.28036858366385786</v>
      </c>
      <c r="CE72" s="18">
        <f t="shared" si="86"/>
        <v>0.1102758754984734</v>
      </c>
      <c r="CF72" s="18">
        <f t="shared" si="87"/>
        <v>0.10824071884405839</v>
      </c>
      <c r="CG72" s="18">
        <f t="shared" si="88"/>
        <v>0.18074215036676833</v>
      </c>
      <c r="CH72" s="18">
        <f t="shared" si="89"/>
        <v>0.38912573306845388</v>
      </c>
      <c r="CI72" s="18">
        <f t="shared" si="90"/>
        <v>9.6320254378724712E-2</v>
      </c>
      <c r="CJ72" s="18">
        <f t="shared" si="91"/>
        <v>0.12701470856654851</v>
      </c>
      <c r="CK72" s="18">
        <f t="shared" si="92"/>
        <v>0.31787581214882721</v>
      </c>
      <c r="CL72" s="18">
        <f t="shared" si="93"/>
        <v>0.35875967430422406</v>
      </c>
      <c r="CM72" s="18">
        <f t="shared" si="94"/>
        <v>0.45123114263037678</v>
      </c>
      <c r="CN72" s="18">
        <f t="shared" si="95"/>
        <v>0.18432340478216247</v>
      </c>
      <c r="CO72" s="18">
        <f t="shared" si="96"/>
        <v>0.30367095776989572</v>
      </c>
      <c r="CP72" s="18">
        <f t="shared" si="97"/>
        <v>0.21173425458061956</v>
      </c>
      <c r="CQ72" s="18">
        <f t="shared" si="98"/>
        <v>0.4179539083521604</v>
      </c>
    </row>
    <row r="73" spans="1:95" s="20" customFormat="1">
      <c r="A73" s="72"/>
      <c r="B73" s="35" t="s">
        <v>219</v>
      </c>
      <c r="C73" s="26">
        <v>509.19337335422875</v>
      </c>
      <c r="D73" s="27">
        <v>509.1750405856576</v>
      </c>
      <c r="E73" s="27">
        <v>509.09673524402382</v>
      </c>
      <c r="F73" s="27">
        <v>509.18853966932272</v>
      </c>
      <c r="G73" s="27">
        <v>509.25478213858401</v>
      </c>
      <c r="H73" s="27">
        <v>509.34943515534837</v>
      </c>
      <c r="I73" s="27">
        <v>509.4434502521899</v>
      </c>
      <c r="J73" s="27">
        <v>509.49801905338694</v>
      </c>
      <c r="K73" s="27">
        <v>509.47259740697257</v>
      </c>
      <c r="L73" s="27">
        <v>509.53704198087615</v>
      </c>
      <c r="M73" s="27">
        <v>509.50023886832662</v>
      </c>
      <c r="N73" s="27">
        <v>509.54756611195177</v>
      </c>
      <c r="O73" s="27">
        <v>509.43515190238946</v>
      </c>
      <c r="P73" s="27">
        <v>509.47966793526024</v>
      </c>
      <c r="Q73" s="27">
        <v>509.61449053386639</v>
      </c>
      <c r="R73" s="26">
        <v>509.60005066603838</v>
      </c>
      <c r="S73" s="18">
        <f t="shared" si="66"/>
        <v>8150.3861808584234</v>
      </c>
      <c r="T73" s="26">
        <v>509.23279843184116</v>
      </c>
      <c r="U73" s="27">
        <v>509.32951487848572</v>
      </c>
      <c r="V73" s="27">
        <v>509.33512164840681</v>
      </c>
      <c r="W73" s="27">
        <v>509.31790067529886</v>
      </c>
      <c r="X73" s="27">
        <v>509.55393617347909</v>
      </c>
      <c r="Y73" s="27">
        <v>509.45935648516036</v>
      </c>
      <c r="Z73" s="27">
        <v>509.56999693406539</v>
      </c>
      <c r="AA73" s="27">
        <v>509.57629056633294</v>
      </c>
      <c r="AB73" s="27">
        <v>509.56897880179145</v>
      </c>
      <c r="AC73" s="27">
        <v>509.53589061613388</v>
      </c>
      <c r="AD73" s="27">
        <v>509.73121963725242</v>
      </c>
      <c r="AE73" s="27">
        <v>509.76314014262869</v>
      </c>
      <c r="AF73" s="27">
        <v>509.7475244221107</v>
      </c>
      <c r="AG73" s="27">
        <v>509.74804736633479</v>
      </c>
      <c r="AH73" s="27">
        <v>509.75220993346721</v>
      </c>
      <c r="AI73" s="26">
        <v>509.73431817074749</v>
      </c>
      <c r="AJ73" s="47">
        <f t="shared" si="67"/>
        <v>8152.9562448835359</v>
      </c>
      <c r="AK73" s="51"/>
      <c r="AL73" s="49">
        <f t="shared" si="99"/>
        <v>16303.342425741959</v>
      </c>
      <c r="AQ73" s="5">
        <f t="shared" si="100"/>
        <v>1037191.8673788297</v>
      </c>
      <c r="AR73" s="5">
        <f t="shared" si="101"/>
        <v>1037351.5295012122</v>
      </c>
      <c r="AS73" s="5">
        <f t="shared" si="102"/>
        <v>1037203.4471333644</v>
      </c>
      <c r="AT73" s="5">
        <f t="shared" si="103"/>
        <v>1037355.3690234721</v>
      </c>
      <c r="AU73" s="5">
        <f t="shared" si="104"/>
        <v>1037971.2045086687</v>
      </c>
      <c r="AV73" s="5">
        <f t="shared" si="105"/>
        <v>1037971.3539239935</v>
      </c>
      <c r="AW73" s="5">
        <f t="shared" si="106"/>
        <v>1038388.405546415</v>
      </c>
      <c r="AX73" s="5">
        <f t="shared" si="107"/>
        <v>1038512.4485269088</v>
      </c>
      <c r="AY73" s="5">
        <f t="shared" si="108"/>
        <v>1038445.7340420422</v>
      </c>
      <c r="AZ73" s="5">
        <f t="shared" si="109"/>
        <v>1038509.6419518703</v>
      </c>
      <c r="BA73" s="5">
        <f t="shared" si="110"/>
        <v>1038832.7660074098</v>
      </c>
      <c r="BB73" s="5">
        <f t="shared" si="111"/>
        <v>1038994.3158852117</v>
      </c>
      <c r="BC73" s="5">
        <f t="shared" si="112"/>
        <v>1038733.3277199707</v>
      </c>
      <c r="BD73" s="5">
        <f t="shared" si="113"/>
        <v>1038825.1356389093</v>
      </c>
      <c r="BE73" s="5">
        <f t="shared" si="114"/>
        <v>1039108.4700216587</v>
      </c>
      <c r="BF73" s="5">
        <f t="shared" si="115"/>
        <v>1039042.5554918887</v>
      </c>
      <c r="BH73" s="18">
        <f t="shared" si="116"/>
        <v>1018.42617178607</v>
      </c>
      <c r="BI73" s="18">
        <f t="shared" si="69"/>
        <v>1018.5045554641433</v>
      </c>
      <c r="BJ73" s="18">
        <f t="shared" si="70"/>
        <v>1018.4318568924307</v>
      </c>
      <c r="BK73" s="18">
        <f t="shared" si="71"/>
        <v>1018.5064403446215</v>
      </c>
      <c r="BL73" s="18">
        <f t="shared" si="72"/>
        <v>1018.8087183120631</v>
      </c>
      <c r="BM73" s="18">
        <f t="shared" si="73"/>
        <v>1018.8087916405087</v>
      </c>
      <c r="BN73" s="18">
        <f t="shared" si="74"/>
        <v>1019.0134471862552</v>
      </c>
      <c r="BO73" s="18">
        <f t="shared" si="75"/>
        <v>1019.0743096197199</v>
      </c>
      <c r="BP73" s="18">
        <f t="shared" si="76"/>
        <v>1019.041576208764</v>
      </c>
      <c r="BQ73" s="18">
        <f t="shared" si="77"/>
        <v>1019.0729325970101</v>
      </c>
      <c r="BR73" s="18">
        <f t="shared" si="78"/>
        <v>1019.231458505579</v>
      </c>
      <c r="BS73" s="18">
        <f t="shared" si="79"/>
        <v>1019.3107062545805</v>
      </c>
      <c r="BT73" s="18">
        <f t="shared" si="80"/>
        <v>1019.1826763245001</v>
      </c>
      <c r="BU73" s="18">
        <f t="shared" si="81"/>
        <v>1019.227715301595</v>
      </c>
      <c r="BV73" s="18">
        <f t="shared" si="82"/>
        <v>1019.3667004673337</v>
      </c>
      <c r="BW73" s="18">
        <f t="shared" si="83"/>
        <v>1019.3343688367859</v>
      </c>
      <c r="CB73" s="18">
        <f t="shared" si="117"/>
        <v>3.9425077612406767E-2</v>
      </c>
      <c r="CC73" s="18">
        <f t="shared" si="84"/>
        <v>0.15447429282812664</v>
      </c>
      <c r="CD73" s="18">
        <f t="shared" si="85"/>
        <v>0.23838640438299308</v>
      </c>
      <c r="CE73" s="18">
        <f t="shared" si="86"/>
        <v>0.12936100597613631</v>
      </c>
      <c r="CF73" s="18">
        <f t="shared" si="87"/>
        <v>0.29915403489508208</v>
      </c>
      <c r="CG73" s="18">
        <f t="shared" si="88"/>
        <v>0.1099213298119821</v>
      </c>
      <c r="CH73" s="18">
        <f t="shared" si="89"/>
        <v>0.12654668187548168</v>
      </c>
      <c r="CI73" s="18">
        <f t="shared" si="90"/>
        <v>7.8271512946002986E-2</v>
      </c>
      <c r="CJ73" s="18">
        <f t="shared" si="91"/>
        <v>9.6381394818877197E-2</v>
      </c>
      <c r="CK73" s="18">
        <f t="shared" si="92"/>
        <v>1.1513647422702888E-3</v>
      </c>
      <c r="CL73" s="18">
        <f t="shared" si="93"/>
        <v>0.23098076892580366</v>
      </c>
      <c r="CM73" s="18">
        <f t="shared" si="94"/>
        <v>0.21557403067691894</v>
      </c>
      <c r="CN73" s="18">
        <f t="shared" si="95"/>
        <v>0.31237251972123659</v>
      </c>
      <c r="CO73" s="18">
        <f t="shared" si="96"/>
        <v>0.26837943107454976</v>
      </c>
      <c r="CP73" s="18">
        <f t="shared" si="97"/>
        <v>0.13771939960082591</v>
      </c>
      <c r="CQ73" s="18">
        <f t="shared" si="98"/>
        <v>0.13426750470910065</v>
      </c>
    </row>
    <row r="74" spans="1:95" s="20" customFormat="1">
      <c r="A74" s="72"/>
      <c r="B74" s="35" t="s">
        <v>220</v>
      </c>
      <c r="C74" s="26">
        <v>728.81545081592049</v>
      </c>
      <c r="D74" s="27">
        <v>728.93019535956159</v>
      </c>
      <c r="E74" s="27">
        <v>729.21986212948059</v>
      </c>
      <c r="F74" s="27">
        <v>728.3939508665336</v>
      </c>
      <c r="G74" s="27">
        <v>728.84490370987089</v>
      </c>
      <c r="H74" s="27">
        <v>728.89742903027206</v>
      </c>
      <c r="I74" s="27">
        <v>728.88237486872492</v>
      </c>
      <c r="J74" s="27">
        <v>728.96892535338861</v>
      </c>
      <c r="K74" s="27">
        <v>728.88824505876823</v>
      </c>
      <c r="L74" s="27">
        <v>728.6920767669327</v>
      </c>
      <c r="M74" s="27">
        <v>728.63861671553741</v>
      </c>
      <c r="N74" s="27">
        <v>728.8292673629478</v>
      </c>
      <c r="O74" s="27">
        <v>728.65204546932171</v>
      </c>
      <c r="P74" s="27">
        <v>728.54079905278707</v>
      </c>
      <c r="Q74" s="27">
        <v>728.7701129966116</v>
      </c>
      <c r="R74" s="26">
        <v>728.32805845281473</v>
      </c>
      <c r="S74" s="18">
        <f t="shared" si="66"/>
        <v>11660.292314009474</v>
      </c>
      <c r="T74" s="26">
        <v>728.98196517014799</v>
      </c>
      <c r="U74" s="27">
        <v>728.69875502290847</v>
      </c>
      <c r="V74" s="27">
        <v>728.80201271414398</v>
      </c>
      <c r="W74" s="27">
        <v>729.16847279780905</v>
      </c>
      <c r="X74" s="27">
        <v>729.10751090927181</v>
      </c>
      <c r="Y74" s="27">
        <v>729.14906440231061</v>
      </c>
      <c r="Z74" s="27">
        <v>729.21354279004356</v>
      </c>
      <c r="AA74" s="27">
        <v>729.3884089235072</v>
      </c>
      <c r="AB74" s="27">
        <v>729.30976456872611</v>
      </c>
      <c r="AC74" s="27">
        <v>729.36552438027809</v>
      </c>
      <c r="AD74" s="27">
        <v>729.32465533366735</v>
      </c>
      <c r="AE74" s="27">
        <v>729.45216668406715</v>
      </c>
      <c r="AF74" s="27">
        <v>729.26040802968043</v>
      </c>
      <c r="AG74" s="27">
        <v>729.41598394561731</v>
      </c>
      <c r="AH74" s="27">
        <v>729.62676677928516</v>
      </c>
      <c r="AI74" s="26">
        <v>729.66520222033648</v>
      </c>
      <c r="AJ74" s="47">
        <f t="shared" si="67"/>
        <v>11667.9302046718</v>
      </c>
      <c r="AK74" s="51"/>
      <c r="AL74" s="49">
        <f t="shared" si="99"/>
        <v>23328.222518681272</v>
      </c>
      <c r="AQ74" s="5">
        <f t="shared" si="100"/>
        <v>2125173.3060556585</v>
      </c>
      <c r="AR74" s="5">
        <f t="shared" si="101"/>
        <v>2124682.1569931014</v>
      </c>
      <c r="AS74" s="5">
        <f t="shared" si="102"/>
        <v>2125827.7875225181</v>
      </c>
      <c r="AT74" s="5">
        <f t="shared" si="103"/>
        <v>2124488.2188782725</v>
      </c>
      <c r="AU74" s="5">
        <f t="shared" si="104"/>
        <v>2125625.2432937887</v>
      </c>
      <c r="AV74" s="5">
        <f t="shared" si="105"/>
        <v>2125899.5770110507</v>
      </c>
      <c r="AW74" s="5">
        <f t="shared" si="106"/>
        <v>2126043.7050931663</v>
      </c>
      <c r="AX74" s="5">
        <f t="shared" si="107"/>
        <v>2126806.1144392141</v>
      </c>
      <c r="AY74" s="5">
        <f t="shared" si="108"/>
        <v>2126341.4352815859</v>
      </c>
      <c r="AZ74" s="5">
        <f t="shared" si="109"/>
        <v>2125931.968263159</v>
      </c>
      <c r="BA74" s="5">
        <f t="shared" si="110"/>
        <v>2125656.9026444233</v>
      </c>
      <c r="BB74" s="5">
        <f t="shared" si="111"/>
        <v>2126584.7408862184</v>
      </c>
      <c r="BC74" s="5">
        <f t="shared" si="112"/>
        <v>2125508.72206748</v>
      </c>
      <c r="BD74" s="5">
        <f t="shared" si="113"/>
        <v>2125637.9810910565</v>
      </c>
      <c r="BE74" s="5">
        <f t="shared" si="114"/>
        <v>2126921.4589400711</v>
      </c>
      <c r="BF74" s="5">
        <f t="shared" si="115"/>
        <v>2125744.3481683279</v>
      </c>
      <c r="BH74" s="18">
        <f t="shared" si="116"/>
        <v>1457.7974159860685</v>
      </c>
      <c r="BI74" s="18">
        <f t="shared" si="69"/>
        <v>1457.6289503824701</v>
      </c>
      <c r="BJ74" s="18">
        <f t="shared" si="70"/>
        <v>1458.0218748436246</v>
      </c>
      <c r="BK74" s="18">
        <f t="shared" si="71"/>
        <v>1457.5624236643425</v>
      </c>
      <c r="BL74" s="18">
        <f t="shared" si="72"/>
        <v>1457.9524146191427</v>
      </c>
      <c r="BM74" s="18">
        <f t="shared" si="73"/>
        <v>1458.0464934325828</v>
      </c>
      <c r="BN74" s="18">
        <f t="shared" si="74"/>
        <v>1458.0959176587685</v>
      </c>
      <c r="BO74" s="18">
        <f t="shared" si="75"/>
        <v>1458.3573342768959</v>
      </c>
      <c r="BP74" s="18">
        <f t="shared" si="76"/>
        <v>1458.1980096274942</v>
      </c>
      <c r="BQ74" s="18">
        <f t="shared" si="77"/>
        <v>1458.0576011472108</v>
      </c>
      <c r="BR74" s="18">
        <f t="shared" si="78"/>
        <v>1457.9632720492048</v>
      </c>
      <c r="BS74" s="18">
        <f t="shared" si="79"/>
        <v>1458.281434047015</v>
      </c>
      <c r="BT74" s="18">
        <f t="shared" si="80"/>
        <v>1457.9124534990021</v>
      </c>
      <c r="BU74" s="18">
        <f t="shared" si="81"/>
        <v>1457.9567829984044</v>
      </c>
      <c r="BV74" s="18">
        <f t="shared" si="82"/>
        <v>1458.3968797758967</v>
      </c>
      <c r="BW74" s="18">
        <f t="shared" si="83"/>
        <v>1457.9932606731513</v>
      </c>
      <c r="CB74" s="18">
        <f t="shared" si="117"/>
        <v>0.16651435422750183</v>
      </c>
      <c r="CC74" s="18">
        <f t="shared" si="84"/>
        <v>0.23144033665312236</v>
      </c>
      <c r="CD74" s="18">
        <f t="shared" si="85"/>
        <v>0.41784941533660458</v>
      </c>
      <c r="CE74" s="18">
        <f t="shared" si="86"/>
        <v>0.77452193127544433</v>
      </c>
      <c r="CF74" s="18">
        <f t="shared" si="87"/>
        <v>0.26260719940091803</v>
      </c>
      <c r="CG74" s="18">
        <f t="shared" si="88"/>
        <v>0.25163537203854958</v>
      </c>
      <c r="CH74" s="18">
        <f t="shared" si="89"/>
        <v>0.33116792131863804</v>
      </c>
      <c r="CI74" s="18">
        <f t="shared" si="90"/>
        <v>0.41948357011858661</v>
      </c>
      <c r="CJ74" s="18">
        <f t="shared" si="91"/>
        <v>0.42151950995787502</v>
      </c>
      <c r="CK74" s="18">
        <f t="shared" si="92"/>
        <v>0.67344761334538816</v>
      </c>
      <c r="CL74" s="18">
        <f t="shared" si="93"/>
        <v>0.68603861812994182</v>
      </c>
      <c r="CM74" s="18">
        <f t="shared" si="94"/>
        <v>0.62289932111934831</v>
      </c>
      <c r="CN74" s="18">
        <f t="shared" si="95"/>
        <v>0.60836256035872793</v>
      </c>
      <c r="CO74" s="18">
        <f t="shared" si="96"/>
        <v>0.87518489283024792</v>
      </c>
      <c r="CP74" s="18">
        <f t="shared" si="97"/>
        <v>0.85665378267356118</v>
      </c>
      <c r="CQ74" s="18">
        <f t="shared" si="98"/>
        <v>1.3371437675217521</v>
      </c>
    </row>
    <row r="75" spans="1:95">
      <c r="A75" s="72"/>
      <c r="B75" s="35" t="s">
        <v>221</v>
      </c>
      <c r="C75" s="26">
        <v>659.1724472199005</v>
      </c>
      <c r="D75" s="27">
        <v>659.35620796912303</v>
      </c>
      <c r="E75" s="27">
        <v>659.40640685458129</v>
      </c>
      <c r="F75" s="27">
        <v>659.47960647609557</v>
      </c>
      <c r="G75" s="27">
        <v>659.52259074476603</v>
      </c>
      <c r="H75" s="27">
        <v>659.65169134335667</v>
      </c>
      <c r="I75" s="27">
        <v>659.7565014595616</v>
      </c>
      <c r="J75" s="27">
        <v>659.63159260040106</v>
      </c>
      <c r="K75" s="27">
        <v>659.69151656494034</v>
      </c>
      <c r="L75" s="27">
        <v>659.88121787031832</v>
      </c>
      <c r="M75" s="27">
        <v>659.953349568524</v>
      </c>
      <c r="N75" s="27">
        <v>659.95790925179108</v>
      </c>
      <c r="O75" s="27">
        <v>659.94838803685207</v>
      </c>
      <c r="P75" s="27">
        <v>660.02133608187125</v>
      </c>
      <c r="Q75" s="27">
        <v>659.90166384243059</v>
      </c>
      <c r="R75" s="26">
        <v>660.02423414166037</v>
      </c>
      <c r="S75" s="18">
        <f t="shared" si="66"/>
        <v>10555.356660026171</v>
      </c>
      <c r="T75" s="26">
        <v>659.15967069850751</v>
      </c>
      <c r="U75" s="27">
        <v>659.09941136653435</v>
      </c>
      <c r="V75" s="27">
        <v>659.17130064143419</v>
      </c>
      <c r="W75" s="27">
        <v>659.11115890936242</v>
      </c>
      <c r="X75" s="27">
        <v>659.14318055633066</v>
      </c>
      <c r="Y75" s="27">
        <v>659.16727892790402</v>
      </c>
      <c r="Z75" s="27">
        <v>659.36491187449883</v>
      </c>
      <c r="AA75" s="27">
        <v>659.55855839123512</v>
      </c>
      <c r="AB75" s="27">
        <v>659.63464901394423</v>
      </c>
      <c r="AC75" s="27">
        <v>659.66182988884634</v>
      </c>
      <c r="AD75" s="27">
        <v>659.67699498844752</v>
      </c>
      <c r="AE75" s="27">
        <v>659.64115133764926</v>
      </c>
      <c r="AF75" s="27">
        <v>659.70825404701247</v>
      </c>
      <c r="AG75" s="27">
        <v>659.86491222031759</v>
      </c>
      <c r="AH75" s="27">
        <v>659.86332069422542</v>
      </c>
      <c r="AI75" s="26">
        <v>659.749169622306</v>
      </c>
      <c r="AJ75" s="47">
        <f t="shared" si="67"/>
        <v>10551.575753178555</v>
      </c>
      <c r="AK75" s="48"/>
      <c r="AL75" s="49">
        <f t="shared" si="99"/>
        <v>21106.932413204726</v>
      </c>
      <c r="AQ75" s="5">
        <f t="shared" si="100"/>
        <v>1737999.5731352356</v>
      </c>
      <c r="AR75" s="5">
        <f t="shared" si="101"/>
        <v>1738325.2201577723</v>
      </c>
      <c r="AS75" s="5">
        <f t="shared" si="102"/>
        <v>1738647.1707054481</v>
      </c>
      <c r="AT75" s="5">
        <f t="shared" si="103"/>
        <v>1738681.6065598077</v>
      </c>
      <c r="AU75" s="5">
        <f t="shared" si="104"/>
        <v>1738879.4164011166</v>
      </c>
      <c r="AV75" s="5">
        <f t="shared" si="105"/>
        <v>1739283.4763473484</v>
      </c>
      <c r="AW75" s="5">
        <f t="shared" si="106"/>
        <v>1740081.3031164492</v>
      </c>
      <c r="AX75" s="5">
        <f t="shared" si="107"/>
        <v>1740262.6544733355</v>
      </c>
      <c r="AY75" s="5">
        <f t="shared" si="108"/>
        <v>1740621.5311810826</v>
      </c>
      <c r="AZ75" s="5">
        <f t="shared" si="109"/>
        <v>1741193.8548895451</v>
      </c>
      <c r="BA75" s="5">
        <f t="shared" si="110"/>
        <v>1741424.2462755514</v>
      </c>
      <c r="BB75" s="5">
        <f t="shared" si="111"/>
        <v>1741341.6807085334</v>
      </c>
      <c r="BC75" s="5">
        <f t="shared" si="112"/>
        <v>1741493.6529960607</v>
      </c>
      <c r="BD75" s="5">
        <f t="shared" si="113"/>
        <v>1742099.7084572276</v>
      </c>
      <c r="BE75" s="5">
        <f t="shared" si="114"/>
        <v>1741779.6144090395</v>
      </c>
      <c r="BF75" s="5">
        <f t="shared" si="115"/>
        <v>1741801.8372827254</v>
      </c>
      <c r="BH75" s="18">
        <f t="shared" si="116"/>
        <v>1318.3321179184081</v>
      </c>
      <c r="BI75" s="18">
        <f t="shared" si="69"/>
        <v>1318.4556193356575</v>
      </c>
      <c r="BJ75" s="18">
        <f t="shared" si="70"/>
        <v>1318.5777074960156</v>
      </c>
      <c r="BK75" s="18">
        <f t="shared" si="71"/>
        <v>1318.5907653854579</v>
      </c>
      <c r="BL75" s="18">
        <f t="shared" si="72"/>
        <v>1318.6657713010968</v>
      </c>
      <c r="BM75" s="18">
        <f t="shared" si="73"/>
        <v>1318.8189702712607</v>
      </c>
      <c r="BN75" s="18">
        <f t="shared" si="74"/>
        <v>1319.1214133340604</v>
      </c>
      <c r="BO75" s="18">
        <f t="shared" si="75"/>
        <v>1319.1901509916361</v>
      </c>
      <c r="BP75" s="18">
        <f t="shared" si="76"/>
        <v>1319.3261655788847</v>
      </c>
      <c r="BQ75" s="18">
        <f t="shared" si="77"/>
        <v>1319.5430477591647</v>
      </c>
      <c r="BR75" s="18">
        <f t="shared" si="78"/>
        <v>1319.6303445569715</v>
      </c>
      <c r="BS75" s="18">
        <f t="shared" si="79"/>
        <v>1319.5990605894403</v>
      </c>
      <c r="BT75" s="18">
        <f t="shared" si="80"/>
        <v>1319.6566420838644</v>
      </c>
      <c r="BU75" s="18">
        <f t="shared" si="81"/>
        <v>1319.886248302189</v>
      </c>
      <c r="BV75" s="18">
        <f t="shared" si="82"/>
        <v>1319.7649845366559</v>
      </c>
      <c r="BW75" s="18">
        <f t="shared" si="83"/>
        <v>1319.7734037639664</v>
      </c>
      <c r="CB75" s="18">
        <f t="shared" si="117"/>
        <v>1.2776521392993345E-2</v>
      </c>
      <c r="CC75" s="18">
        <f t="shared" si="84"/>
        <v>0.25679660258867898</v>
      </c>
      <c r="CD75" s="18">
        <f t="shared" si="85"/>
        <v>0.23510621314710534</v>
      </c>
      <c r="CE75" s="18">
        <f t="shared" si="86"/>
        <v>0.3684475667331526</v>
      </c>
      <c r="CF75" s="18">
        <f t="shared" si="87"/>
        <v>0.37941018843537222</v>
      </c>
      <c r="CG75" s="18">
        <f t="shared" si="88"/>
        <v>0.48441241545265257</v>
      </c>
      <c r="CH75" s="18">
        <f t="shared" si="89"/>
        <v>0.39158958506277486</v>
      </c>
      <c r="CI75" s="18">
        <f t="shared" si="90"/>
        <v>7.3034209165939501E-2</v>
      </c>
      <c r="CJ75" s="18">
        <f t="shared" si="91"/>
        <v>5.6867550996116734E-2</v>
      </c>
      <c r="CK75" s="18">
        <f t="shared" si="92"/>
        <v>0.21938798147198213</v>
      </c>
      <c r="CL75" s="18">
        <f t="shared" si="93"/>
        <v>0.27635458007648595</v>
      </c>
      <c r="CM75" s="18">
        <f t="shared" si="94"/>
        <v>0.31675791414181731</v>
      </c>
      <c r="CN75" s="18">
        <f t="shared" si="95"/>
        <v>0.24013398983959178</v>
      </c>
      <c r="CO75" s="18">
        <f t="shared" si="96"/>
        <v>0.15642386155366239</v>
      </c>
      <c r="CP75" s="18">
        <f t="shared" si="97"/>
        <v>3.8343148205171929E-2</v>
      </c>
      <c r="CQ75" s="18">
        <f t="shared" si="98"/>
        <v>0.27506451935437326</v>
      </c>
    </row>
    <row r="76" spans="1:95">
      <c r="A76" s="72"/>
      <c r="B76" s="35" t="s">
        <v>222</v>
      </c>
      <c r="C76" s="26">
        <v>725.86637498209006</v>
      </c>
      <c r="D76" s="27">
        <v>725.56226796812837</v>
      </c>
      <c r="E76" s="27">
        <v>725.57942825199257</v>
      </c>
      <c r="F76" s="27">
        <v>725.6552131992031</v>
      </c>
      <c r="G76" s="27">
        <v>725.5455942851446</v>
      </c>
      <c r="H76" s="27">
        <v>725.53746764807852</v>
      </c>
      <c r="I76" s="27">
        <v>725.45156433665147</v>
      </c>
      <c r="J76" s="27">
        <v>725.40576449322623</v>
      </c>
      <c r="K76" s="27">
        <v>725.82806487390621</v>
      </c>
      <c r="L76" s="27">
        <v>725.61778013784885</v>
      </c>
      <c r="M76" s="27">
        <v>725.72571595956151</v>
      </c>
      <c r="N76" s="27">
        <v>725.79654527908349</v>
      </c>
      <c r="O76" s="27">
        <v>725.99572186812679</v>
      </c>
      <c r="P76" s="27">
        <v>725.63099929621399</v>
      </c>
      <c r="Q76" s="27">
        <v>725.7134845780871</v>
      </c>
      <c r="R76" s="26">
        <v>725.98540196735598</v>
      </c>
      <c r="S76" s="18">
        <f t="shared" si="66"/>
        <v>11610.897389124699</v>
      </c>
      <c r="T76" s="26">
        <v>725.52284567761205</v>
      </c>
      <c r="U76" s="27">
        <v>725.97932843127433</v>
      </c>
      <c r="V76" s="27">
        <v>725.45552167529843</v>
      </c>
      <c r="W76" s="27">
        <v>725.39431215537786</v>
      </c>
      <c r="X76" s="27">
        <v>725.37849289332098</v>
      </c>
      <c r="Y76" s="27">
        <v>725.40446466580454</v>
      </c>
      <c r="Z76" s="27">
        <v>725.44554597848662</v>
      </c>
      <c r="AA76" s="27">
        <v>725.48295657728931</v>
      </c>
      <c r="AB76" s="27">
        <v>725.51251642988007</v>
      </c>
      <c r="AC76" s="27">
        <v>725.37232522489887</v>
      </c>
      <c r="AD76" s="27">
        <v>725.49373871613682</v>
      </c>
      <c r="AE76" s="27">
        <v>725.44519333685332</v>
      </c>
      <c r="AF76" s="27">
        <v>725.48085059860421</v>
      </c>
      <c r="AG76" s="27">
        <v>725.59032432489914</v>
      </c>
      <c r="AH76" s="27">
        <v>725.6680367808757</v>
      </c>
      <c r="AI76" s="26">
        <v>725.90015968173134</v>
      </c>
      <c r="AJ76" s="47">
        <f t="shared" si="67"/>
        <v>11608.526613148342</v>
      </c>
      <c r="AK76" s="48"/>
      <c r="AL76" s="49">
        <f t="shared" si="99"/>
        <v>23219.424002273041</v>
      </c>
      <c r="AQ76" s="5">
        <f t="shared" si="100"/>
        <v>2106530.6698471773</v>
      </c>
      <c r="AR76" s="5">
        <f t="shared" si="101"/>
        <v>2106973.0060777268</v>
      </c>
      <c r="AS76" s="5">
        <f t="shared" si="102"/>
        <v>2105502.4259104962</v>
      </c>
      <c r="AT76" s="5">
        <f t="shared" si="103"/>
        <v>2105544.7250317549</v>
      </c>
      <c r="AU76" s="5">
        <f t="shared" si="104"/>
        <v>2105180.7067546635</v>
      </c>
      <c r="AV76" s="5">
        <f t="shared" si="105"/>
        <v>2105232.490946745</v>
      </c>
      <c r="AW76" s="5">
        <f t="shared" si="106"/>
        <v>2105102.4247208177</v>
      </c>
      <c r="AX76" s="5">
        <f t="shared" si="107"/>
        <v>2105078.0809296365</v>
      </c>
      <c r="AY76" s="5">
        <f t="shared" si="108"/>
        <v>2106389.4829392121</v>
      </c>
      <c r="AZ76" s="5">
        <f t="shared" si="109"/>
        <v>2105372.2858605976</v>
      </c>
      <c r="BA76" s="5">
        <f t="shared" si="110"/>
        <v>2106037.9056292311</v>
      </c>
      <c r="BB76" s="5">
        <f t="shared" si="111"/>
        <v>2106102.5839010072</v>
      </c>
      <c r="BC76" s="5">
        <f t="shared" si="112"/>
        <v>2106784.2404197692</v>
      </c>
      <c r="BD76" s="5">
        <f t="shared" si="113"/>
        <v>2106043.3301326158</v>
      </c>
      <c r="BE76" s="5">
        <f t="shared" si="114"/>
        <v>2106508.3205422573</v>
      </c>
      <c r="BF76" s="5">
        <f t="shared" si="115"/>
        <v>2107971.6841250858</v>
      </c>
      <c r="BH76" s="18">
        <f t="shared" si="116"/>
        <v>1451.389220659702</v>
      </c>
      <c r="BI76" s="18">
        <f t="shared" si="69"/>
        <v>1451.5415963994028</v>
      </c>
      <c r="BJ76" s="18">
        <f t="shared" si="70"/>
        <v>1451.0349499272911</v>
      </c>
      <c r="BK76" s="18">
        <f t="shared" si="71"/>
        <v>1451.049525354581</v>
      </c>
      <c r="BL76" s="18">
        <f t="shared" si="72"/>
        <v>1450.9240871784655</v>
      </c>
      <c r="BM76" s="18">
        <f t="shared" si="73"/>
        <v>1450.9419323138832</v>
      </c>
      <c r="BN76" s="18">
        <f t="shared" si="74"/>
        <v>1450.897110315138</v>
      </c>
      <c r="BO76" s="18">
        <f t="shared" si="75"/>
        <v>1450.8887210705157</v>
      </c>
      <c r="BP76" s="18">
        <f t="shared" si="76"/>
        <v>1451.3405813037862</v>
      </c>
      <c r="BQ76" s="18">
        <f t="shared" si="77"/>
        <v>1450.9901053627477</v>
      </c>
      <c r="BR76" s="18">
        <f t="shared" si="78"/>
        <v>1451.2194546756982</v>
      </c>
      <c r="BS76" s="18">
        <f t="shared" si="79"/>
        <v>1451.2417386159368</v>
      </c>
      <c r="BT76" s="18">
        <f t="shared" si="80"/>
        <v>1451.4765724667309</v>
      </c>
      <c r="BU76" s="18">
        <f t="shared" si="81"/>
        <v>1451.2213236211132</v>
      </c>
      <c r="BV76" s="18">
        <f t="shared" si="82"/>
        <v>1451.3815213589628</v>
      </c>
      <c r="BW76" s="18">
        <f t="shared" si="83"/>
        <v>1451.8855616490873</v>
      </c>
      <c r="CB76" s="18">
        <f t="shared" si="117"/>
        <v>0.343529304478011</v>
      </c>
      <c r="CC76" s="18">
        <f t="shared" si="84"/>
        <v>0.41706046314595824</v>
      </c>
      <c r="CD76" s="18">
        <f t="shared" si="85"/>
        <v>0.1239065766941394</v>
      </c>
      <c r="CE76" s="18">
        <f t="shared" si="86"/>
        <v>0.2609010438252426</v>
      </c>
      <c r="CF76" s="18">
        <f t="shared" si="87"/>
        <v>0.16710139182362127</v>
      </c>
      <c r="CG76" s="18">
        <f t="shared" si="88"/>
        <v>0.13300298227397889</v>
      </c>
      <c r="CH76" s="18">
        <f t="shared" si="89"/>
        <v>6.0183581648516338E-3</v>
      </c>
      <c r="CI76" s="18">
        <f t="shared" si="90"/>
        <v>7.7192084063085531E-2</v>
      </c>
      <c r="CJ76" s="18">
        <f t="shared" si="91"/>
        <v>0.3155484440261489</v>
      </c>
      <c r="CK76" s="18">
        <f t="shared" si="92"/>
        <v>0.24545491294998101</v>
      </c>
      <c r="CL76" s="18">
        <f t="shared" si="93"/>
        <v>0.23197724342469428</v>
      </c>
      <c r="CM76" s="18">
        <f t="shared" si="94"/>
        <v>0.35135194223016697</v>
      </c>
      <c r="CN76" s="18">
        <f t="shared" si="95"/>
        <v>0.51487126952258677</v>
      </c>
      <c r="CO76" s="18">
        <f t="shared" si="96"/>
        <v>4.0674971314842878E-2</v>
      </c>
      <c r="CP76" s="18">
        <f t="shared" si="97"/>
        <v>4.5447797211409124E-2</v>
      </c>
      <c r="CQ76" s="18">
        <f t="shared" si="98"/>
        <v>8.5242285624644865E-2</v>
      </c>
    </row>
    <row r="77" spans="1:95">
      <c r="A77" s="73"/>
      <c r="B77" s="35" t="s">
        <v>223</v>
      </c>
      <c r="C77" s="26">
        <v>679.99091262288539</v>
      </c>
      <c r="D77" s="27">
        <v>680.09920219123615</v>
      </c>
      <c r="E77" s="27">
        <v>680.05869144123619</v>
      </c>
      <c r="F77" s="27">
        <v>680.05956211653461</v>
      </c>
      <c r="G77" s="27">
        <v>679.97409146360837</v>
      </c>
      <c r="H77" s="27">
        <v>680.04972992790272</v>
      </c>
      <c r="I77" s="27">
        <v>679.95879724581584</v>
      </c>
      <c r="J77" s="27">
        <v>679.93928036673151</v>
      </c>
      <c r="K77" s="27">
        <v>680.09522770398269</v>
      </c>
      <c r="L77" s="27">
        <v>679.89275754482162</v>
      </c>
      <c r="M77" s="27">
        <v>680.16117007589548</v>
      </c>
      <c r="N77" s="27">
        <v>679.85728940079707</v>
      </c>
      <c r="O77" s="27">
        <v>680.01071005856636</v>
      </c>
      <c r="P77" s="27">
        <v>680.15014299920358</v>
      </c>
      <c r="Q77" s="27">
        <v>680.05890971015765</v>
      </c>
      <c r="R77" s="26">
        <v>680.05028737120767</v>
      </c>
      <c r="S77" s="18">
        <f t="shared" si="66"/>
        <v>10880.406762240586</v>
      </c>
      <c r="T77" s="26">
        <v>680.88593999303532</v>
      </c>
      <c r="U77" s="27">
        <v>680.8635520209159</v>
      </c>
      <c r="V77" s="27">
        <v>680.84451846314755</v>
      </c>
      <c r="W77" s="27">
        <v>680.87462819023904</v>
      </c>
      <c r="X77" s="27">
        <v>681.03110487337904</v>
      </c>
      <c r="Y77" s="27">
        <v>681.00559004102854</v>
      </c>
      <c r="Z77" s="27">
        <v>681.17609213685091</v>
      </c>
      <c r="AA77" s="27">
        <v>681.137454963148</v>
      </c>
      <c r="AB77" s="27">
        <v>681.10372855677338</v>
      </c>
      <c r="AC77" s="27">
        <v>681.15106009521867</v>
      </c>
      <c r="AD77" s="27">
        <v>681.26419737868821</v>
      </c>
      <c r="AE77" s="27">
        <v>681.37024714083725</v>
      </c>
      <c r="AF77" s="27">
        <v>681.37070765796557</v>
      </c>
      <c r="AG77" s="27">
        <v>681.46784675996003</v>
      </c>
      <c r="AH77" s="27">
        <v>681.36570588008078</v>
      </c>
      <c r="AI77" s="26">
        <v>681.38113216551733</v>
      </c>
      <c r="AJ77" s="47">
        <f t="shared" si="67"/>
        <v>10898.293506316786</v>
      </c>
      <c r="AK77" s="48"/>
      <c r="AL77" s="49">
        <f t="shared" si="99"/>
        <v>21778.700268557372</v>
      </c>
      <c r="AQ77" s="5">
        <f t="shared" si="100"/>
        <v>1851985.8079858141</v>
      </c>
      <c r="AR77" s="5">
        <f t="shared" si="101"/>
        <v>1852219.6183527266</v>
      </c>
      <c r="AS77" s="5">
        <f t="shared" si="102"/>
        <v>1852057.5467280555</v>
      </c>
      <c r="AT77" s="5">
        <f t="shared" si="103"/>
        <v>1852141.8703459536</v>
      </c>
      <c r="AU77" s="5">
        <f t="shared" si="104"/>
        <v>1852335.1444562816</v>
      </c>
      <c r="AV77" s="5">
        <f t="shared" si="105"/>
        <v>1852471.5840157296</v>
      </c>
      <c r="AW77" s="5">
        <f t="shared" si="106"/>
        <v>1852688.1870947641</v>
      </c>
      <c r="AX77" s="5">
        <f t="shared" si="107"/>
        <v>1852529.8794562428</v>
      </c>
      <c r="AY77" s="5">
        <f t="shared" si="108"/>
        <v>1852862.5985253714</v>
      </c>
      <c r="AZ77" s="5">
        <f t="shared" si="109"/>
        <v>1852440.2735361753</v>
      </c>
      <c r="BA77" s="5">
        <f t="shared" si="110"/>
        <v>1853479.0311488481</v>
      </c>
      <c r="BB77" s="5">
        <f t="shared" si="111"/>
        <v>1852940.4062392067</v>
      </c>
      <c r="BC77" s="5">
        <f t="shared" si="112"/>
        <v>1853359.364503874</v>
      </c>
      <c r="BD77" s="5">
        <f t="shared" si="113"/>
        <v>1854003.5500357861</v>
      </c>
      <c r="BE77" s="5">
        <f t="shared" si="114"/>
        <v>1853476.9839350281</v>
      </c>
      <c r="BF77" s="5">
        <f t="shared" si="115"/>
        <v>1853495.5101017824</v>
      </c>
      <c r="BH77" s="18">
        <f t="shared" si="116"/>
        <v>1360.8768526159206</v>
      </c>
      <c r="BI77" s="18">
        <f t="shared" si="69"/>
        <v>1360.962754212152</v>
      </c>
      <c r="BJ77" s="18">
        <f t="shared" si="70"/>
        <v>1360.9032099043839</v>
      </c>
      <c r="BK77" s="18">
        <f t="shared" si="71"/>
        <v>1360.9341903067736</v>
      </c>
      <c r="BL77" s="18">
        <f t="shared" si="72"/>
        <v>1361.0051963369874</v>
      </c>
      <c r="BM77" s="18">
        <f t="shared" si="73"/>
        <v>1361.0553199689311</v>
      </c>
      <c r="BN77" s="18">
        <f t="shared" si="74"/>
        <v>1361.1348893826666</v>
      </c>
      <c r="BO77" s="18">
        <f t="shared" si="75"/>
        <v>1361.0767353298795</v>
      </c>
      <c r="BP77" s="18">
        <f t="shared" si="76"/>
        <v>1361.1989562607559</v>
      </c>
      <c r="BQ77" s="18">
        <f t="shared" si="77"/>
        <v>1361.0438176400403</v>
      </c>
      <c r="BR77" s="18">
        <f t="shared" si="78"/>
        <v>1361.4253674545837</v>
      </c>
      <c r="BS77" s="18">
        <f t="shared" si="79"/>
        <v>1361.2275365416344</v>
      </c>
      <c r="BT77" s="18">
        <f t="shared" si="80"/>
        <v>1361.3814177165318</v>
      </c>
      <c r="BU77" s="18">
        <f t="shared" si="81"/>
        <v>1361.6179897591637</v>
      </c>
      <c r="BV77" s="18">
        <f t="shared" si="82"/>
        <v>1361.4246155902383</v>
      </c>
      <c r="BW77" s="18">
        <f t="shared" si="83"/>
        <v>1361.4314195367251</v>
      </c>
      <c r="CB77" s="18">
        <f t="shared" si="117"/>
        <v>0.89502737014993272</v>
      </c>
      <c r="CC77" s="18">
        <f t="shared" si="84"/>
        <v>0.76434982967975884</v>
      </c>
      <c r="CD77" s="18">
        <f t="shared" si="85"/>
        <v>0.78582702191135922</v>
      </c>
      <c r="CE77" s="18">
        <f t="shared" si="86"/>
        <v>0.81506607370442907</v>
      </c>
      <c r="CF77" s="18">
        <f t="shared" si="87"/>
        <v>1.0570134097706614</v>
      </c>
      <c r="CG77" s="18">
        <f t="shared" si="88"/>
        <v>0.95586011312582286</v>
      </c>
      <c r="CH77" s="18">
        <f t="shared" si="89"/>
        <v>1.2172948910350669</v>
      </c>
      <c r="CI77" s="18">
        <f t="shared" si="90"/>
        <v>1.1981745964164929</v>
      </c>
      <c r="CJ77" s="18">
        <f t="shared" si="91"/>
        <v>1.0085008527906894</v>
      </c>
      <c r="CK77" s="18">
        <f t="shared" si="92"/>
        <v>1.2583025503970475</v>
      </c>
      <c r="CL77" s="18">
        <f t="shared" si="93"/>
        <v>1.1030273027927251</v>
      </c>
      <c r="CM77" s="18">
        <f t="shared" si="94"/>
        <v>1.5129577400401786</v>
      </c>
      <c r="CN77" s="18">
        <f t="shared" si="95"/>
        <v>1.3599975993992075</v>
      </c>
      <c r="CO77" s="18">
        <f t="shared" si="96"/>
        <v>1.3177037607564444</v>
      </c>
      <c r="CP77" s="18">
        <f t="shared" si="97"/>
        <v>1.3067961699231319</v>
      </c>
      <c r="CQ77" s="18">
        <f t="shared" si="98"/>
        <v>1.3308447943096553</v>
      </c>
    </row>
    <row r="78" spans="1:95">
      <c r="A78" s="53" t="s">
        <v>303</v>
      </c>
      <c r="B78" s="11"/>
      <c r="C78" s="11">
        <f>AVERAGE(C61:C77)</f>
        <v>640.28783221662286</v>
      </c>
      <c r="D78" s="11">
        <f t="shared" ref="D78:R78" si="118">AVERAGE(D61:D77)</f>
        <v>640.33194798054853</v>
      </c>
      <c r="E78" s="11">
        <f t="shared" si="118"/>
        <v>640.30266058401662</v>
      </c>
      <c r="F78" s="11">
        <f t="shared" si="118"/>
        <v>640.27109906257328</v>
      </c>
      <c r="G78" s="11">
        <f t="shared" si="118"/>
        <v>640.33296901477911</v>
      </c>
      <c r="H78" s="11">
        <f t="shared" si="118"/>
        <v>640.29313532183653</v>
      </c>
      <c r="I78" s="11">
        <f t="shared" si="118"/>
        <v>640.31402633013784</v>
      </c>
      <c r="J78" s="11">
        <f t="shared" si="118"/>
        <v>640.3197518255804</v>
      </c>
      <c r="K78" s="11">
        <f t="shared" si="118"/>
        <v>640.31171446730741</v>
      </c>
      <c r="L78" s="11">
        <f t="shared" si="118"/>
        <v>640.24788077621213</v>
      </c>
      <c r="M78" s="11">
        <f t="shared" si="118"/>
        <v>640.25540828783619</v>
      </c>
      <c r="N78" s="11">
        <f t="shared" si="118"/>
        <v>640.27741971554997</v>
      </c>
      <c r="O78" s="11">
        <f t="shared" si="118"/>
        <v>640.24999964801953</v>
      </c>
      <c r="P78" s="11">
        <f t="shared" si="118"/>
        <v>640.2584012147878</v>
      </c>
      <c r="Q78" s="11">
        <f t="shared" si="118"/>
        <v>640.29353496651026</v>
      </c>
      <c r="R78" s="11">
        <f t="shared" si="118"/>
        <v>640.20852148391828</v>
      </c>
      <c r="S78" s="11">
        <f>AVERAGE(S61:S77)</f>
        <v>10244.556302896239</v>
      </c>
      <c r="T78" s="11">
        <f t="shared" ref="T78:AI78" si="119">AVERAGE(T61:T77)</f>
        <v>640.42448604032779</v>
      </c>
      <c r="U78" s="11">
        <f t="shared" si="119"/>
        <v>640.47823271015943</v>
      </c>
      <c r="V78" s="11">
        <f t="shared" si="119"/>
        <v>640.40775798394634</v>
      </c>
      <c r="W78" s="11">
        <f t="shared" si="119"/>
        <v>640.47319522720875</v>
      </c>
      <c r="X78" s="11">
        <f t="shared" si="119"/>
        <v>640.52168047569046</v>
      </c>
      <c r="Y78" s="11">
        <f t="shared" si="119"/>
        <v>640.54195020908639</v>
      </c>
      <c r="Z78" s="11">
        <f t="shared" si="119"/>
        <v>640.61889711178867</v>
      </c>
      <c r="AA78" s="11">
        <f t="shared" si="119"/>
        <v>640.61564507758396</v>
      </c>
      <c r="AB78" s="11">
        <f t="shared" si="119"/>
        <v>640.68549510795651</v>
      </c>
      <c r="AC78" s="11">
        <f t="shared" si="119"/>
        <v>640.68585605704209</v>
      </c>
      <c r="AD78" s="11">
        <f t="shared" si="119"/>
        <v>640.69648547172574</v>
      </c>
      <c r="AE78" s="11">
        <f t="shared" si="119"/>
        <v>640.76353329511448</v>
      </c>
      <c r="AF78" s="11">
        <f t="shared" si="119"/>
        <v>640.74128118255192</v>
      </c>
      <c r="AG78" s="11">
        <f t="shared" si="119"/>
        <v>640.7540483664169</v>
      </c>
      <c r="AH78" s="11">
        <f t="shared" si="119"/>
        <v>640.77610087453706</v>
      </c>
      <c r="AI78" s="11">
        <f t="shared" si="119"/>
        <v>640.79889683944452</v>
      </c>
      <c r="AJ78" s="50">
        <f>AVERAGE(AJ61:AJ77)</f>
        <v>10249.983542030579</v>
      </c>
      <c r="AK78" s="48"/>
      <c r="AL78" s="50">
        <f>AVERAGE(AL61:AL77)</f>
        <v>20494.539844926818</v>
      </c>
      <c r="BH78" s="29">
        <f>AVERAGE(BH61:BH77)</f>
        <v>1280.7123182569508</v>
      </c>
      <c r="BI78" s="29">
        <f t="shared" ref="BI78" si="120">AVERAGE(BI61:BI77)</f>
        <v>1280.8101806907077</v>
      </c>
      <c r="BJ78" s="29">
        <f t="shared" ref="BJ78" si="121">AVERAGE(BJ61:BJ77)</f>
        <v>1280.7104185679632</v>
      </c>
      <c r="BK78" s="29">
        <f t="shared" ref="BK78" si="122">AVERAGE(BK61:BK77)</f>
        <v>1280.7442942897821</v>
      </c>
      <c r="BL78" s="29">
        <f t="shared" ref="BL78" si="123">AVERAGE(BL61:BL77)</f>
        <v>1280.8546494904697</v>
      </c>
      <c r="BM78" s="29">
        <f t="shared" ref="BM78" si="124">AVERAGE(BM61:BM77)</f>
        <v>1280.8350855309232</v>
      </c>
      <c r="BN78" s="29">
        <f t="shared" ref="BN78" si="125">AVERAGE(BN61:BN77)</f>
        <v>1280.9329234419261</v>
      </c>
      <c r="BO78" s="29">
        <f t="shared" ref="BO78" si="126">AVERAGE(BO61:BO77)</f>
        <v>1280.9353969031645</v>
      </c>
      <c r="BP78" s="29">
        <f t="shared" ref="BP78" si="127">AVERAGE(BP61:BP77)</f>
        <v>1280.9972095752637</v>
      </c>
      <c r="BQ78" s="29">
        <f t="shared" ref="BQ78" si="128">AVERAGE(BQ61:BQ77)</f>
        <v>1280.9337368332542</v>
      </c>
      <c r="BR78" s="29">
        <f t="shared" ref="BR78" si="129">AVERAGE(BR61:BR77)</f>
        <v>1280.9518937595619</v>
      </c>
      <c r="BS78" s="29">
        <f t="shared" ref="BS78" si="130">AVERAGE(BS61:BS77)</f>
        <v>1281.0409530106645</v>
      </c>
      <c r="BT78" s="29">
        <f t="shared" ref="BT78" si="131">AVERAGE(BT61:BT77)</f>
        <v>1280.9912808305719</v>
      </c>
      <c r="BU78" s="29">
        <f t="shared" ref="BU78" si="132">AVERAGE(BU61:BU77)</f>
        <v>1281.0124495812045</v>
      </c>
      <c r="BV78" s="29">
        <f t="shared" ref="BV78" si="133">AVERAGE(BV61:BV77)</f>
        <v>1281.0696358410471</v>
      </c>
      <c r="BW78" s="29">
        <f t="shared" ref="BW78" si="134">AVERAGE(BW61:BW77)</f>
        <v>1281.0074183233628</v>
      </c>
      <c r="BX78" s="44" t="s">
        <v>303</v>
      </c>
    </row>
    <row r="79" spans="1:95">
      <c r="A79" s="11" t="s">
        <v>49</v>
      </c>
      <c r="B79" s="11"/>
      <c r="C79" s="11">
        <f>SUM(C61:C77)</f>
        <v>10884.893147682589</v>
      </c>
      <c r="D79" s="11">
        <f t="shared" ref="D79:R79" si="135">SUM(D61:D77)</f>
        <v>10885.643115669325</v>
      </c>
      <c r="E79" s="11">
        <f t="shared" si="135"/>
        <v>10885.145229928283</v>
      </c>
      <c r="F79" s="11">
        <f t="shared" si="135"/>
        <v>10884.608684063745</v>
      </c>
      <c r="G79" s="11">
        <f t="shared" si="135"/>
        <v>10885.660473251244</v>
      </c>
      <c r="H79" s="11">
        <f t="shared" si="135"/>
        <v>10884.983300471222</v>
      </c>
      <c r="I79" s="11">
        <f t="shared" si="135"/>
        <v>10885.338447612343</v>
      </c>
      <c r="J79" s="11">
        <f t="shared" si="135"/>
        <v>10885.435781034867</v>
      </c>
      <c r="K79" s="11">
        <f t="shared" si="135"/>
        <v>10885.299145944226</v>
      </c>
      <c r="L79" s="11">
        <f t="shared" si="135"/>
        <v>10884.213973195607</v>
      </c>
      <c r="M79" s="11">
        <f t="shared" si="135"/>
        <v>10884.341940893215</v>
      </c>
      <c r="N79" s="11">
        <f t="shared" si="135"/>
        <v>10884.71613516435</v>
      </c>
      <c r="O79" s="11">
        <f t="shared" si="135"/>
        <v>10884.249994016332</v>
      </c>
      <c r="P79" s="11">
        <f t="shared" si="135"/>
        <v>10884.392820651392</v>
      </c>
      <c r="Q79" s="11">
        <f t="shared" si="135"/>
        <v>10884.990094430674</v>
      </c>
      <c r="R79" s="11">
        <f t="shared" si="135"/>
        <v>10883.544865226611</v>
      </c>
      <c r="S79" s="11">
        <f>SUM(S61:S77)</f>
        <v>174157.45714923606</v>
      </c>
      <c r="T79" s="11">
        <f t="shared" ref="T79:AI79" si="136">SUM(T61:T77)</f>
        <v>10887.216262685573</v>
      </c>
      <c r="U79" s="11">
        <f t="shared" si="136"/>
        <v>10888.129956072711</v>
      </c>
      <c r="V79" s="11">
        <f t="shared" si="136"/>
        <v>10886.931885727088</v>
      </c>
      <c r="W79" s="11">
        <f t="shared" si="136"/>
        <v>10888.044318862549</v>
      </c>
      <c r="X79" s="11">
        <f t="shared" si="136"/>
        <v>10888.868568086738</v>
      </c>
      <c r="Y79" s="11">
        <f t="shared" si="136"/>
        <v>10889.213153554469</v>
      </c>
      <c r="Z79" s="11">
        <f t="shared" si="136"/>
        <v>10890.521250900407</v>
      </c>
      <c r="AA79" s="11">
        <f t="shared" si="136"/>
        <v>10890.465966318927</v>
      </c>
      <c r="AB79" s="11">
        <f t="shared" si="136"/>
        <v>10891.653416835261</v>
      </c>
      <c r="AC79" s="11">
        <f t="shared" si="136"/>
        <v>10891.659552969715</v>
      </c>
      <c r="AD79" s="11">
        <f t="shared" si="136"/>
        <v>10891.840253019338</v>
      </c>
      <c r="AE79" s="11">
        <f t="shared" si="136"/>
        <v>10892.980066016946</v>
      </c>
      <c r="AF79" s="11">
        <f t="shared" si="136"/>
        <v>10892.601780103383</v>
      </c>
      <c r="AG79" s="11">
        <f t="shared" si="136"/>
        <v>10892.818822229086</v>
      </c>
      <c r="AH79" s="11">
        <f t="shared" si="136"/>
        <v>10893.19371486713</v>
      </c>
      <c r="AI79" s="11">
        <f t="shared" si="136"/>
        <v>10893.581246270556</v>
      </c>
      <c r="AJ79" s="50">
        <f>SUM(AJ61:AJ77)</f>
        <v>174249.72021451985</v>
      </c>
      <c r="AK79" s="48"/>
      <c r="AL79" s="50">
        <f>SUM(AL61:AL77)</f>
        <v>348407.17736375588</v>
      </c>
    </row>
    <row r="80" spans="1:95">
      <c r="A80" s="11" t="s">
        <v>231</v>
      </c>
      <c r="B80" s="11"/>
      <c r="C80" s="11">
        <f>C79^2</f>
        <v>118480898.83646739</v>
      </c>
      <c r="D80" s="11">
        <f t="shared" ref="D80:R80" si="137">D79^2</f>
        <v>118497226.04171897</v>
      </c>
      <c r="E80" s="11">
        <f t="shared" si="137"/>
        <v>118486386.67663045</v>
      </c>
      <c r="F80" s="11">
        <f t="shared" si="137"/>
        <v>118474706.2051959</v>
      </c>
      <c r="G80" s="11">
        <f t="shared" si="137"/>
        <v>118497603.93890449</v>
      </c>
      <c r="H80" s="11">
        <f t="shared" si="137"/>
        <v>118482861.45153737</v>
      </c>
      <c r="I80" s="11">
        <f t="shared" si="137"/>
        <v>118490593.11906749</v>
      </c>
      <c r="J80" s="11">
        <f t="shared" si="137"/>
        <v>118492712.14303416</v>
      </c>
      <c r="K80" s="11">
        <f t="shared" si="137"/>
        <v>118489737.49669409</v>
      </c>
      <c r="L80" s="11">
        <f t="shared" si="137"/>
        <v>118466113.8143065</v>
      </c>
      <c r="M80" s="11">
        <f t="shared" si="137"/>
        <v>118468899.48628707</v>
      </c>
      <c r="N80" s="11">
        <f t="shared" si="137"/>
        <v>118477045.34310715</v>
      </c>
      <c r="O80" s="11">
        <f t="shared" si="137"/>
        <v>118466897.93224454</v>
      </c>
      <c r="P80" s="11">
        <f t="shared" si="137"/>
        <v>118470007.07424757</v>
      </c>
      <c r="Q80" s="11">
        <f t="shared" si="137"/>
        <v>118483009.35585389</v>
      </c>
      <c r="R80" s="11">
        <f t="shared" si="137"/>
        <v>118451548.83340053</v>
      </c>
      <c r="S80" s="11"/>
      <c r="T80" s="11">
        <f t="shared" ref="T80:AI80" si="138">T79^2</f>
        <v>118531477.95048523</v>
      </c>
      <c r="U80" s="11">
        <f t="shared" si="138"/>
        <v>118551373.94032794</v>
      </c>
      <c r="V80" s="11">
        <f t="shared" si="138"/>
        <v>118525285.88446118</v>
      </c>
      <c r="W80" s="11">
        <f t="shared" si="138"/>
        <v>118549509.08951502</v>
      </c>
      <c r="X80" s="11">
        <f t="shared" si="138"/>
        <v>118567458.69306734</v>
      </c>
      <c r="Y80" s="11">
        <f t="shared" si="138"/>
        <v>118574963.10354365</v>
      </c>
      <c r="Z80" s="11">
        <f t="shared" si="138"/>
        <v>118603453.11631337</v>
      </c>
      <c r="AA80" s="11">
        <f t="shared" si="138"/>
        <v>118602248.96355084</v>
      </c>
      <c r="AB80" s="11">
        <f t="shared" si="138"/>
        <v>118628114.15245922</v>
      </c>
      <c r="AC80" s="11">
        <f t="shared" si="138"/>
        <v>118628247.81779645</v>
      </c>
      <c r="AD80" s="11">
        <f t="shared" si="138"/>
        <v>118632184.09729236</v>
      </c>
      <c r="AE80" s="11">
        <f t="shared" si="138"/>
        <v>118657014.71864255</v>
      </c>
      <c r="AF80" s="11">
        <f t="shared" si="138"/>
        <v>118648773.53991139</v>
      </c>
      <c r="AG80" s="11">
        <f t="shared" si="138"/>
        <v>118653501.89390826</v>
      </c>
      <c r="AH80" s="11">
        <f t="shared" si="138"/>
        <v>118661669.30962074</v>
      </c>
      <c r="AI80" s="11">
        <f t="shared" si="138"/>
        <v>118670112.36909756</v>
      </c>
      <c r="AJ80" s="50"/>
      <c r="AK80" s="48"/>
      <c r="AL80" s="50">
        <f>AVERAGE(T61:AI77)</f>
        <v>640.62397137691164</v>
      </c>
    </row>
    <row r="81" spans="1:58">
      <c r="A81" s="11" t="s">
        <v>19</v>
      </c>
      <c r="B81" s="11"/>
      <c r="C81" s="11">
        <f>(C61^2+C62^2+C77^2+C63^2+C64^2+C65^2+C66^2+C67^2+C68^2+C69^2+C70^2+C73^2+C74^2+C75^2+C76^2+C71^2+C72^2)</f>
        <v>7035931.1512008859</v>
      </c>
      <c r="D81" s="11">
        <f t="shared" ref="D81:R81" si="139">(D61^2+D62^2+D77^2+D63^2+D64^2+D65^2+D66^2+D67^2+D68^2+D69^2+D70^2+D73^2+D74^2+D75^2+D76^2+D71^2+D72^2)</f>
        <v>7036891.1346536353</v>
      </c>
      <c r="E81" s="11">
        <f t="shared" si="139"/>
        <v>7036297.0878904453</v>
      </c>
      <c r="F81" s="11">
        <f t="shared" si="139"/>
        <v>7035423.3322116844</v>
      </c>
      <c r="G81" s="11">
        <f t="shared" si="139"/>
        <v>7036782.1822538171</v>
      </c>
      <c r="H81" s="11">
        <f t="shared" si="139"/>
        <v>7035889.6961451638</v>
      </c>
      <c r="I81" s="11">
        <f t="shared" si="139"/>
        <v>7036204.3961303774</v>
      </c>
      <c r="J81" s="11">
        <f t="shared" si="139"/>
        <v>7036240.306733842</v>
      </c>
      <c r="K81" s="11">
        <f t="shared" si="139"/>
        <v>7036125.3061028831</v>
      </c>
      <c r="L81" s="11">
        <f t="shared" si="139"/>
        <v>7034635.763710185</v>
      </c>
      <c r="M81" s="11">
        <f t="shared" si="139"/>
        <v>7034822.4088343168</v>
      </c>
      <c r="N81" s="11">
        <f t="shared" si="139"/>
        <v>7035282.6035296032</v>
      </c>
      <c r="O81" s="11">
        <f t="shared" si="139"/>
        <v>7034660.8201657739</v>
      </c>
      <c r="P81" s="11">
        <f t="shared" si="139"/>
        <v>7034772.4640426757</v>
      </c>
      <c r="Q81" s="11">
        <f t="shared" si="139"/>
        <v>7035491.9330462702</v>
      </c>
      <c r="R81" s="11">
        <f t="shared" si="139"/>
        <v>7033671.0989924213</v>
      </c>
      <c r="S81" s="11">
        <f>(S61^2+S62^2+S77^2+S63^2+S64^2+S65^2+S66^2+S67^2+S68^2+S69^2+S70^2+S73^2+S74^2+S75^2+S76^2+S71^2+S72^2)</f>
        <v>1801105706.632951</v>
      </c>
      <c r="T81" s="11">
        <f t="shared" ref="T81:AI81" si="140">(T61^2+T62^2+T77^2+T63^2+T64^2+T65^2+T66^2+T67^2+T68^2+T69^2+T70^2+T73^2+T74^2+T75^2+T76^2+T71^2+T72^2)</f>
        <v>7039204.2602223475</v>
      </c>
      <c r="U81" s="11">
        <f t="shared" si="140"/>
        <v>7040457.9060720829</v>
      </c>
      <c r="V81" s="11">
        <f t="shared" si="140"/>
        <v>7038752.9638375416</v>
      </c>
      <c r="W81" s="11">
        <f t="shared" si="140"/>
        <v>7040247.7757020574</v>
      </c>
      <c r="X81" s="11">
        <f t="shared" si="140"/>
        <v>7041231.5314512048</v>
      </c>
      <c r="Y81" s="11">
        <f t="shared" si="140"/>
        <v>7041731.0579841351</v>
      </c>
      <c r="Z81" s="11">
        <f t="shared" si="140"/>
        <v>7043434.3582026679</v>
      </c>
      <c r="AA81" s="11">
        <f t="shared" si="140"/>
        <v>7043408.8002118524</v>
      </c>
      <c r="AB81" s="11">
        <f t="shared" si="140"/>
        <v>7044843.3600784559</v>
      </c>
      <c r="AC81" s="11">
        <f t="shared" si="140"/>
        <v>7044816.7405987931</v>
      </c>
      <c r="AD81" s="11">
        <f t="shared" si="140"/>
        <v>7045045.3009501155</v>
      </c>
      <c r="AE81" s="11">
        <f t="shared" si="140"/>
        <v>7046484.5291567659</v>
      </c>
      <c r="AF81" s="11">
        <f t="shared" si="140"/>
        <v>7046039.0544099621</v>
      </c>
      <c r="AG81" s="11">
        <f t="shared" si="140"/>
        <v>7046341.1160613317</v>
      </c>
      <c r="AH81" s="11">
        <f t="shared" si="140"/>
        <v>7046841.4662562301</v>
      </c>
      <c r="AI81" s="11">
        <f t="shared" si="140"/>
        <v>7047378.7989444565</v>
      </c>
      <c r="AJ81" s="50">
        <f>(AJ61^2+AJ62^2+AJ77^2+AJ63^2+AJ64^2+AJ65^2+AJ66^2+AJ67^2+AJ68^2+AJ69^2+AJ70^2+AJ73^2+AJ74^2+AJ75^2+AJ76^2+AJ71^2+AJ72^2)</f>
        <v>1803139981.8120127</v>
      </c>
      <c r="AK81" s="48"/>
      <c r="AL81" s="50">
        <f>(AL61^2+AL62^2+AL77^2+AL63^2+AL64^2+AL65^2+AL66^2+AL67^2+AL68^2+AL69^2+AL70^2+AL73^2+AL74^2+AL75^2+AL76^2+AL71^2+AL72^2)</f>
        <v>7208489187.7603893</v>
      </c>
    </row>
    <row r="82" spans="1:58">
      <c r="A82" s="18"/>
      <c r="B82" s="18"/>
      <c r="C82" s="18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18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47"/>
      <c r="AK82" s="48"/>
      <c r="AL82" s="47"/>
    </row>
    <row r="83" spans="1:58">
      <c r="A83" s="53" t="s">
        <v>327</v>
      </c>
      <c r="B83" s="11"/>
      <c r="C83" s="11">
        <f>AVERAGE(C40:C56,C61:C77)</f>
        <v>640.2959591777585</v>
      </c>
      <c r="D83" s="11">
        <f t="shared" ref="D83:R83" si="141">AVERAGE(D40:D56,D61:D77)</f>
        <v>640.28205303723325</v>
      </c>
      <c r="E83" s="11">
        <f t="shared" si="141"/>
        <v>640.25169840447029</v>
      </c>
      <c r="F83" s="11">
        <f t="shared" si="141"/>
        <v>640.23305441905904</v>
      </c>
      <c r="G83" s="11">
        <f t="shared" si="141"/>
        <v>640.26804465421401</v>
      </c>
      <c r="H83" s="11">
        <f t="shared" si="141"/>
        <v>640.26069609054332</v>
      </c>
      <c r="I83" s="11">
        <f t="shared" si="141"/>
        <v>640.24919711658595</v>
      </c>
      <c r="J83" s="11">
        <f t="shared" si="141"/>
        <v>640.28950800914595</v>
      </c>
      <c r="K83" s="11">
        <f t="shared" si="141"/>
        <v>640.24829577310777</v>
      </c>
      <c r="L83" s="11">
        <f t="shared" si="141"/>
        <v>640.21911261240905</v>
      </c>
      <c r="M83" s="11">
        <f t="shared" si="141"/>
        <v>640.19583181544965</v>
      </c>
      <c r="N83" s="11">
        <f t="shared" si="141"/>
        <v>640.26582323987031</v>
      </c>
      <c r="O83" s="11">
        <f t="shared" si="141"/>
        <v>640.25846405604659</v>
      </c>
      <c r="P83" s="11">
        <f t="shared" si="141"/>
        <v>640.26998372854416</v>
      </c>
      <c r="Q83" s="11">
        <f t="shared" si="141"/>
        <v>640.27130830664987</v>
      </c>
      <c r="R83" s="11">
        <f t="shared" si="141"/>
        <v>640.21231447817001</v>
      </c>
      <c r="S83" s="11">
        <f>AVERAGE(S40:S56,S61:S77)</f>
        <v>10244.071344919255</v>
      </c>
      <c r="T83" s="11">
        <f t="shared" ref="T83" si="142">AVERAGE(T40:T56,T61:T77)</f>
        <v>640.52306899382506</v>
      </c>
      <c r="U83" s="11">
        <f t="shared" ref="U83:AI83" si="143">AVERAGE(U40:U56,U61:U77)</f>
        <v>640.62744261750061</v>
      </c>
      <c r="V83" s="11">
        <f t="shared" si="143"/>
        <v>640.64723827932391</v>
      </c>
      <c r="W83" s="11">
        <f t="shared" si="143"/>
        <v>640.68563944483833</v>
      </c>
      <c r="X83" s="11">
        <f t="shared" si="143"/>
        <v>640.71168019981224</v>
      </c>
      <c r="Y83" s="11">
        <f t="shared" si="143"/>
        <v>640.72533392614559</v>
      </c>
      <c r="Z83" s="11">
        <f t="shared" si="143"/>
        <v>640.78971407918311</v>
      </c>
      <c r="AA83" s="11">
        <f t="shared" si="143"/>
        <v>640.78720723605602</v>
      </c>
      <c r="AB83" s="11">
        <f t="shared" si="143"/>
        <v>640.81182324898055</v>
      </c>
      <c r="AC83" s="11">
        <f t="shared" si="143"/>
        <v>640.82096378014398</v>
      </c>
      <c r="AD83" s="11">
        <f t="shared" si="143"/>
        <v>640.82851092228782</v>
      </c>
      <c r="AE83" s="11">
        <f t="shared" si="143"/>
        <v>640.85908588974178</v>
      </c>
      <c r="AF83" s="11">
        <f t="shared" si="143"/>
        <v>640.88297735399601</v>
      </c>
      <c r="AG83" s="11">
        <f t="shared" si="143"/>
        <v>640.87042964908585</v>
      </c>
      <c r="AH83" s="11">
        <f t="shared" si="143"/>
        <v>640.90126003605008</v>
      </c>
      <c r="AI83" s="11">
        <f t="shared" si="143"/>
        <v>640.9208169244489</v>
      </c>
      <c r="AJ83" s="50">
        <f t="shared" ref="AJ83" si="144">AVERAGE(AJ40:AJ56,AJ61:AJ77)</f>
        <v>10252.393192581419</v>
      </c>
      <c r="AK83" s="48"/>
      <c r="AL83" s="50">
        <f>AVERAGE(AL40:AL56,AL61:AL77)</f>
        <v>20496.464537500673</v>
      </c>
    </row>
    <row r="84" spans="1:58">
      <c r="A84" s="11" t="s">
        <v>328</v>
      </c>
      <c r="B84" s="11"/>
      <c r="C84" s="11">
        <f>SUM(C58,C79)</f>
        <v>21770.062612043781</v>
      </c>
      <c r="D84" s="11">
        <f t="shared" ref="D84:R84" si="145">SUM(D58,D79)</f>
        <v>21769.589803265939</v>
      </c>
      <c r="E84" s="11">
        <f t="shared" si="145"/>
        <v>21768.55774575199</v>
      </c>
      <c r="F84" s="11">
        <f t="shared" si="145"/>
        <v>21767.923850248008</v>
      </c>
      <c r="G84" s="11">
        <f t="shared" si="145"/>
        <v>21769.11351824327</v>
      </c>
      <c r="H84" s="11">
        <f t="shared" si="145"/>
        <v>21768.863667078469</v>
      </c>
      <c r="I84" s="11">
        <f t="shared" si="145"/>
        <v>21768.472701963925</v>
      </c>
      <c r="J84" s="11">
        <f t="shared" si="145"/>
        <v>21769.843272310958</v>
      </c>
      <c r="K84" s="11">
        <f t="shared" si="145"/>
        <v>21768.442056285669</v>
      </c>
      <c r="L84" s="11">
        <f t="shared" si="145"/>
        <v>21767.449828821911</v>
      </c>
      <c r="M84" s="11">
        <f t="shared" si="145"/>
        <v>21766.658281725289</v>
      </c>
      <c r="N84" s="11">
        <f t="shared" si="145"/>
        <v>21769.03799015559</v>
      </c>
      <c r="O84" s="11">
        <f t="shared" si="145"/>
        <v>21768.787777905585</v>
      </c>
      <c r="P84" s="11">
        <f t="shared" si="145"/>
        <v>21769.179446770511</v>
      </c>
      <c r="Q84" s="11">
        <f t="shared" si="145"/>
        <v>21769.2244824261</v>
      </c>
      <c r="R84" s="11">
        <f t="shared" si="145"/>
        <v>21767.218692257782</v>
      </c>
      <c r="S84" s="11">
        <f>SUM(S58,S79)</f>
        <v>348298.42572725483</v>
      </c>
      <c r="T84" s="11">
        <f t="shared" ref="T84" si="146">SUM(T58,T79)</f>
        <v>21777.784345790053</v>
      </c>
      <c r="U84" s="11">
        <f t="shared" ref="U84:AI84" si="147">SUM(U58,U79)</f>
        <v>21781.33304899502</v>
      </c>
      <c r="V84" s="11">
        <f t="shared" si="147"/>
        <v>21782.006101497005</v>
      </c>
      <c r="W84" s="11">
        <f t="shared" si="147"/>
        <v>21783.3117411245</v>
      </c>
      <c r="X84" s="11">
        <f t="shared" si="147"/>
        <v>21784.197126793624</v>
      </c>
      <c r="Y84" s="11">
        <f t="shared" si="147"/>
        <v>21784.661353488947</v>
      </c>
      <c r="Z84" s="11">
        <f t="shared" si="147"/>
        <v>21786.850278692225</v>
      </c>
      <c r="AA84" s="11">
        <f t="shared" si="147"/>
        <v>21786.76504602591</v>
      </c>
      <c r="AB84" s="11">
        <f t="shared" si="147"/>
        <v>21787.601990465337</v>
      </c>
      <c r="AC84" s="11">
        <f t="shared" si="147"/>
        <v>21787.912768524893</v>
      </c>
      <c r="AD84" s="11">
        <f t="shared" si="147"/>
        <v>21788.169371357784</v>
      </c>
      <c r="AE84" s="11">
        <f t="shared" si="147"/>
        <v>21789.208920251218</v>
      </c>
      <c r="AF84" s="11">
        <f t="shared" si="147"/>
        <v>21790.021230035862</v>
      </c>
      <c r="AG84" s="11">
        <f t="shared" si="147"/>
        <v>21789.594608068917</v>
      </c>
      <c r="AH84" s="11">
        <f t="shared" si="147"/>
        <v>21790.642841225694</v>
      </c>
      <c r="AI84" s="11">
        <f t="shared" si="147"/>
        <v>21791.307775431262</v>
      </c>
      <c r="AJ84" s="50">
        <f>SUM(AJ58,AJ79)</f>
        <v>348581.36854776822</v>
      </c>
      <c r="AK84" s="48"/>
      <c r="AL84" s="50">
        <f>SUM(AL58,AL79)</f>
        <v>696879.79427502304</v>
      </c>
    </row>
    <row r="85" spans="1:58">
      <c r="A85" s="11" t="s">
        <v>329</v>
      </c>
      <c r="B85" s="11"/>
      <c r="C85" s="11">
        <f>SUM(C60,C81)</f>
        <v>14073227.233604942</v>
      </c>
      <c r="D85" s="11">
        <f t="shared" ref="D85:R85" si="148">SUM(D60,D81)</f>
        <v>14072595.070140835</v>
      </c>
      <c r="E85" s="11">
        <f t="shared" si="148"/>
        <v>14071423.00789931</v>
      </c>
      <c r="F85" s="11">
        <f t="shared" si="148"/>
        <v>14070439.962633077</v>
      </c>
      <c r="G85" s="11">
        <f t="shared" si="148"/>
        <v>14071964.590064988</v>
      </c>
      <c r="H85" s="11">
        <f t="shared" si="148"/>
        <v>14071588.213956136</v>
      </c>
      <c r="I85" s="11">
        <f t="shared" si="148"/>
        <v>14070947.823001258</v>
      </c>
      <c r="J85" s="11">
        <f t="shared" si="148"/>
        <v>14072673.845779005</v>
      </c>
      <c r="K85" s="11">
        <f t="shared" si="148"/>
        <v>14070835.899292868</v>
      </c>
      <c r="L85" s="11">
        <f t="shared" si="148"/>
        <v>14069591.572624672</v>
      </c>
      <c r="M85" s="11">
        <f t="shared" si="148"/>
        <v>14068579.125978142</v>
      </c>
      <c r="N85" s="11">
        <f t="shared" si="148"/>
        <v>14071430.916265812</v>
      </c>
      <c r="O85" s="11">
        <f t="shared" si="148"/>
        <v>14071233.421926942</v>
      </c>
      <c r="P85" s="11">
        <f t="shared" si="148"/>
        <v>14071623.774851527</v>
      </c>
      <c r="Q85" s="11">
        <f t="shared" si="148"/>
        <v>14071563.611621231</v>
      </c>
      <c r="R85" s="11">
        <f t="shared" si="148"/>
        <v>14068993.117704127</v>
      </c>
      <c r="S85" s="11">
        <f>SUM(S60,S81)</f>
        <v>3602218842.7463732</v>
      </c>
      <c r="T85" s="11">
        <f t="shared" ref="T85" si="149">SUM(T60,T81)</f>
        <v>14082947.899137657</v>
      </c>
      <c r="U85" s="11">
        <f t="shared" ref="U85:AI85" si="150">SUM(U60,U81)</f>
        <v>14087470.245188117</v>
      </c>
      <c r="V85" s="11">
        <f t="shared" si="150"/>
        <v>14088386.093031965</v>
      </c>
      <c r="W85" s="11">
        <f t="shared" si="150"/>
        <v>14090053.853229038</v>
      </c>
      <c r="X85" s="11">
        <f t="shared" si="150"/>
        <v>14091195.167950492</v>
      </c>
      <c r="Y85" s="11">
        <f t="shared" si="150"/>
        <v>14091780.230067346</v>
      </c>
      <c r="Z85" s="11">
        <f t="shared" si="150"/>
        <v>14094577.97345737</v>
      </c>
      <c r="AA85" s="11">
        <f t="shared" si="150"/>
        <v>14094442.110663941</v>
      </c>
      <c r="AB85" s="11">
        <f t="shared" si="150"/>
        <v>14095338.68245394</v>
      </c>
      <c r="AC85" s="11">
        <f t="shared" si="150"/>
        <v>14095706.230544057</v>
      </c>
      <c r="AD85" s="11">
        <f t="shared" si="150"/>
        <v>14096037.810869759</v>
      </c>
      <c r="AE85" s="11">
        <f t="shared" si="150"/>
        <v>14097380.60769245</v>
      </c>
      <c r="AF85" s="11">
        <f t="shared" si="150"/>
        <v>14098434.138629761</v>
      </c>
      <c r="AG85" s="11">
        <f t="shared" si="150"/>
        <v>14098019.451001663</v>
      </c>
      <c r="AH85" s="11">
        <f t="shared" si="150"/>
        <v>14099383.240131166</v>
      </c>
      <c r="AI85" s="11">
        <f t="shared" si="150"/>
        <v>14100212.326279994</v>
      </c>
      <c r="AJ85" s="50">
        <f>SUM(AJ60,AJ81)</f>
        <v>3608021456.2703233</v>
      </c>
      <c r="AK85" s="48"/>
      <c r="AL85" s="50">
        <f>SUM(AL60,AL81)</f>
        <v>14420472757.499737</v>
      </c>
    </row>
    <row r="86" spans="1:58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1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47"/>
      <c r="AK86" s="48"/>
      <c r="AL86" s="49"/>
    </row>
    <row r="87" spans="1:58">
      <c r="A87" s="11" t="s">
        <v>330</v>
      </c>
      <c r="B87" s="34"/>
      <c r="C87" s="21">
        <f t="shared" ref="C87:R87" si="151">C84^2</f>
        <v>473935626.13230652</v>
      </c>
      <c r="D87" s="21">
        <f t="shared" si="151"/>
        <v>473915040.20246035</v>
      </c>
      <c r="E87" s="21">
        <f t="shared" si="151"/>
        <v>473870106.33013898</v>
      </c>
      <c r="F87" s="21">
        <f t="shared" si="151"/>
        <v>473842508.75019604</v>
      </c>
      <c r="G87" s="21">
        <f t="shared" si="151"/>
        <v>473894303.37016189</v>
      </c>
      <c r="H87" s="21">
        <f t="shared" si="151"/>
        <v>473883425.35584903</v>
      </c>
      <c r="I87" s="21">
        <f t="shared" si="151"/>
        <v>473866403.77614856</v>
      </c>
      <c r="J87" s="21">
        <f t="shared" si="151"/>
        <v>473926076.10098267</v>
      </c>
      <c r="K87" s="21">
        <f t="shared" si="151"/>
        <v>473865069.55786663</v>
      </c>
      <c r="L87" s="21">
        <f t="shared" si="151"/>
        <v>473821872.05027902</v>
      </c>
      <c r="M87" s="21">
        <f t="shared" si="151"/>
        <v>473787412.75340015</v>
      </c>
      <c r="N87" s="21">
        <f t="shared" si="151"/>
        <v>473891015.0168373</v>
      </c>
      <c r="O87" s="21">
        <f t="shared" si="151"/>
        <v>473880121.31949157</v>
      </c>
      <c r="P87" s="21">
        <f t="shared" si="151"/>
        <v>473897173.78569567</v>
      </c>
      <c r="Q87" s="21">
        <f t="shared" si="151"/>
        <v>473899134.56625986</v>
      </c>
      <c r="R87" s="21">
        <f t="shared" si="151"/>
        <v>473811809.59657657</v>
      </c>
      <c r="S87" s="18"/>
      <c r="T87" s="21">
        <f t="shared" ref="T87:AI87" si="152">T84^2</f>
        <v>474271891.01173824</v>
      </c>
      <c r="U87" s="21">
        <f t="shared" si="152"/>
        <v>474426469.39124268</v>
      </c>
      <c r="V87" s="21">
        <f t="shared" si="152"/>
        <v>474455789.80565274</v>
      </c>
      <c r="W87" s="21">
        <f t="shared" si="152"/>
        <v>474512670.41101253</v>
      </c>
      <c r="X87" s="21">
        <f t="shared" si="152"/>
        <v>474551244.45900357</v>
      </c>
      <c r="Y87" s="21">
        <f t="shared" si="152"/>
        <v>474571470.28619492</v>
      </c>
      <c r="Z87" s="21">
        <f t="shared" si="152"/>
        <v>474666845.0661515</v>
      </c>
      <c r="AA87" s="21">
        <f t="shared" si="152"/>
        <v>474663131.17073637</v>
      </c>
      <c r="AB87" s="21">
        <f t="shared" si="152"/>
        <v>474699600.49492908</v>
      </c>
      <c r="AC87" s="21">
        <f t="shared" si="152"/>
        <v>474713142.80885005</v>
      </c>
      <c r="AD87" s="21">
        <f t="shared" si="152"/>
        <v>474724324.55497348</v>
      </c>
      <c r="AE87" s="21">
        <f t="shared" si="152"/>
        <v>474769625.37035525</v>
      </c>
      <c r="AF87" s="21">
        <f t="shared" si="152"/>
        <v>474805025.20541358</v>
      </c>
      <c r="AG87" s="21">
        <f t="shared" si="152"/>
        <v>474786433.18398601</v>
      </c>
      <c r="AH87" s="21">
        <f t="shared" si="152"/>
        <v>474832115.4338606</v>
      </c>
      <c r="AI87" s="21">
        <f t="shared" si="152"/>
        <v>474861094.56357098</v>
      </c>
      <c r="AJ87" s="47"/>
      <c r="AK87" s="48"/>
      <c r="AL87" s="49"/>
    </row>
    <row r="88" spans="1:58" ht="23.25">
      <c r="A88" s="8"/>
      <c r="B88" s="8"/>
      <c r="C88" s="18" t="s">
        <v>190</v>
      </c>
      <c r="D88" s="21" t="s">
        <v>191</v>
      </c>
      <c r="E88" s="21" t="s">
        <v>192</v>
      </c>
      <c r="F88" s="18" t="s">
        <v>193</v>
      </c>
      <c r="G88" s="21" t="s">
        <v>194</v>
      </c>
      <c r="H88" s="21" t="s">
        <v>195</v>
      </c>
      <c r="I88" s="18" t="s">
        <v>196</v>
      </c>
      <c r="J88" s="21" t="s">
        <v>197</v>
      </c>
      <c r="K88" s="21" t="s">
        <v>198</v>
      </c>
      <c r="L88" s="18" t="s">
        <v>199</v>
      </c>
      <c r="M88" s="21" t="s">
        <v>200</v>
      </c>
      <c r="N88" s="21" t="s">
        <v>201</v>
      </c>
      <c r="O88" s="18" t="s">
        <v>202</v>
      </c>
      <c r="P88" s="21" t="s">
        <v>203</v>
      </c>
      <c r="Q88" s="21" t="s">
        <v>204</v>
      </c>
      <c r="R88" s="18" t="s">
        <v>205</v>
      </c>
      <c r="S88" s="7"/>
      <c r="T88" s="18" t="s">
        <v>190</v>
      </c>
      <c r="U88" s="21" t="s">
        <v>191</v>
      </c>
      <c r="V88" s="21" t="s">
        <v>192</v>
      </c>
      <c r="W88" s="18" t="s">
        <v>193</v>
      </c>
      <c r="X88" s="21" t="s">
        <v>194</v>
      </c>
      <c r="Y88" s="21" t="s">
        <v>195</v>
      </c>
      <c r="Z88" s="18" t="s">
        <v>196</v>
      </c>
      <c r="AA88" s="21" t="s">
        <v>197</v>
      </c>
      <c r="AB88" s="21" t="s">
        <v>198</v>
      </c>
      <c r="AC88" s="18" t="s">
        <v>199</v>
      </c>
      <c r="AD88" s="21" t="s">
        <v>200</v>
      </c>
      <c r="AE88" s="21" t="s">
        <v>201</v>
      </c>
      <c r="AF88" s="18" t="s">
        <v>202</v>
      </c>
      <c r="AG88" s="21" t="s">
        <v>203</v>
      </c>
      <c r="AH88" s="21" t="s">
        <v>204</v>
      </c>
      <c r="AI88" s="18" t="s">
        <v>205</v>
      </c>
      <c r="AJ88" s="50" t="s">
        <v>51</v>
      </c>
      <c r="AK88" s="48"/>
      <c r="AL88" s="49"/>
      <c r="AN88" s="36" t="s">
        <v>228</v>
      </c>
      <c r="AQ88" s="64" t="s">
        <v>227</v>
      </c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6"/>
    </row>
    <row r="89" spans="1:58">
      <c r="A89" s="24"/>
      <c r="B89" s="35" t="s">
        <v>207</v>
      </c>
      <c r="C89" s="1">
        <f t="shared" ref="C89" si="153">SUM(C40,C61)</f>
        <v>1166.4982719402988</v>
      </c>
      <c r="D89" s="1">
        <f t="shared" ref="D89:R89" si="154">SUM(D40,D61)</f>
        <v>1166.6514715229087</v>
      </c>
      <c r="E89" s="1">
        <f t="shared" si="154"/>
        <v>1166.4338172151395</v>
      </c>
      <c r="F89" s="1">
        <f t="shared" si="154"/>
        <v>1166.2571187639433</v>
      </c>
      <c r="G89" s="1">
        <f t="shared" si="154"/>
        <v>1166.4096681874375</v>
      </c>
      <c r="H89" s="1">
        <f t="shared" si="154"/>
        <v>1166.2950531077468</v>
      </c>
      <c r="I89" s="1">
        <f t="shared" si="154"/>
        <v>1165.9795203141418</v>
      </c>
      <c r="J89" s="1">
        <f t="shared" si="154"/>
        <v>1166.0648008966141</v>
      </c>
      <c r="K89" s="1">
        <f t="shared" si="154"/>
        <v>1165.7866774332656</v>
      </c>
      <c r="L89" s="1">
        <f t="shared" si="154"/>
        <v>1165.5985844758957</v>
      </c>
      <c r="M89" s="1">
        <f t="shared" si="154"/>
        <v>1165.5565842687251</v>
      </c>
      <c r="N89" s="1">
        <f t="shared" si="154"/>
        <v>1165.4335978575696</v>
      </c>
      <c r="O89" s="1">
        <f t="shared" si="154"/>
        <v>1165.4163034808794</v>
      </c>
      <c r="P89" s="1">
        <f t="shared" si="154"/>
        <v>1165.4102219199181</v>
      </c>
      <c r="Q89" s="1">
        <f t="shared" si="154"/>
        <v>1165.4132680707148</v>
      </c>
      <c r="R89" s="1">
        <f t="shared" si="154"/>
        <v>1165.3966359765648</v>
      </c>
      <c r="S89" s="18">
        <f t="shared" ref="S89:S105" si="155">SUM(S40,S61)^2</f>
        <v>347994160.68428528</v>
      </c>
      <c r="T89" s="1">
        <f t="shared" ref="T89" si="156">SUM(T40,T61)</f>
        <v>1166.7490993064673</v>
      </c>
      <c r="U89" s="1">
        <f t="shared" ref="U89:AI89" si="157">SUM(U40,U61)</f>
        <v>1166.8574529870527</v>
      </c>
      <c r="V89" s="1">
        <f t="shared" si="157"/>
        <v>1167.0940603476099</v>
      </c>
      <c r="W89" s="1">
        <f t="shared" si="157"/>
        <v>1167.1299064541834</v>
      </c>
      <c r="X89" s="1">
        <f t="shared" si="157"/>
        <v>1167.1625469102703</v>
      </c>
      <c r="Y89" s="1">
        <f t="shared" si="157"/>
        <v>1167.2288826652052</v>
      </c>
      <c r="Z89" s="1">
        <f t="shared" si="157"/>
        <v>1167.103632709164</v>
      </c>
      <c r="AA89" s="1">
        <f t="shared" si="157"/>
        <v>1167.0788814649422</v>
      </c>
      <c r="AB89" s="1">
        <f t="shared" si="157"/>
        <v>1167.0247245318737</v>
      </c>
      <c r="AC89" s="1">
        <f t="shared" si="157"/>
        <v>1166.9889929511937</v>
      </c>
      <c r="AD89" s="1">
        <f t="shared" si="157"/>
        <v>1167.0280376499998</v>
      </c>
      <c r="AE89" s="1">
        <f t="shared" si="157"/>
        <v>1166.9537069139437</v>
      </c>
      <c r="AF89" s="1">
        <f t="shared" si="157"/>
        <v>1166.8798615782869</v>
      </c>
      <c r="AG89" s="1">
        <f t="shared" si="157"/>
        <v>1166.871501113149</v>
      </c>
      <c r="AH89" s="1">
        <f t="shared" si="157"/>
        <v>1166.8177685480082</v>
      </c>
      <c r="AI89" s="1">
        <f t="shared" si="157"/>
        <v>1166.936571513912</v>
      </c>
      <c r="AJ89" s="47">
        <f t="shared" ref="AJ89:AJ105" si="158">SUM(AJ40,AJ61)^2</f>
        <v>348640059.76769078</v>
      </c>
      <c r="AK89" s="48"/>
      <c r="AL89" s="47">
        <f t="shared" ref="AL89:AL105" si="159">SUM(AL40,AL61)^2</f>
        <v>1393268141.4744213</v>
      </c>
      <c r="AN89" s="18">
        <f>SUM(C106,T106)</f>
        <v>56312331.253295794</v>
      </c>
      <c r="AQ89" s="5">
        <f>SUM(C89,T89)^2</f>
        <v>5444043.295429945</v>
      </c>
      <c r="AR89" s="5">
        <f t="shared" ref="AR89:BF89" si="160">SUM(D89,U89)^2</f>
        <v>5445263.9007676374</v>
      </c>
      <c r="AS89" s="5">
        <f t="shared" si="160"/>
        <v>5445352.3553625103</v>
      </c>
      <c r="AT89" s="5">
        <f t="shared" si="160"/>
        <v>5444695.0094562992</v>
      </c>
      <c r="AU89" s="5">
        <f t="shared" si="160"/>
        <v>5445559.2830760237</v>
      </c>
      <c r="AV89" s="5">
        <f t="shared" si="160"/>
        <v>5445333.9588252883</v>
      </c>
      <c r="AW89" s="5">
        <f t="shared" si="160"/>
        <v>5443276.9989211699</v>
      </c>
      <c r="AX89" s="5">
        <f t="shared" si="160"/>
        <v>5443559.4425436426</v>
      </c>
      <c r="AY89" s="5">
        <f t="shared" si="160"/>
        <v>5442009.0371385589</v>
      </c>
      <c r="AZ89" s="5">
        <f t="shared" si="160"/>
        <v>5440964.8063671775</v>
      </c>
      <c r="BA89" s="5">
        <f t="shared" si="160"/>
        <v>5440951.018411722</v>
      </c>
      <c r="BB89" s="5">
        <f t="shared" si="160"/>
        <v>5440030.5394593244</v>
      </c>
      <c r="BC89" s="5">
        <f t="shared" si="160"/>
        <v>5439605.4015496923</v>
      </c>
      <c r="BD89" s="5">
        <f t="shared" si="160"/>
        <v>5439538.0355940918</v>
      </c>
      <c r="BE89" s="5">
        <f t="shared" si="160"/>
        <v>5439301.6081676437</v>
      </c>
      <c r="BF89" s="5">
        <f t="shared" si="160"/>
        <v>5439778.1907628141</v>
      </c>
    </row>
    <row r="90" spans="1:58">
      <c r="A90" s="24"/>
      <c r="B90" s="35" t="s">
        <v>208</v>
      </c>
      <c r="C90" s="1">
        <f t="shared" ref="C90:R90" si="161">SUM(C41,C62)</f>
        <v>1205.9704136885584</v>
      </c>
      <c r="D90" s="1">
        <f t="shared" si="161"/>
        <v>1206.0517677410371</v>
      </c>
      <c r="E90" s="1">
        <f t="shared" si="161"/>
        <v>1205.8957464980078</v>
      </c>
      <c r="F90" s="1">
        <f t="shared" si="161"/>
        <v>1205.77211795518</v>
      </c>
      <c r="G90" s="1">
        <f t="shared" si="161"/>
        <v>1206.0493075982045</v>
      </c>
      <c r="H90" s="1">
        <f t="shared" si="161"/>
        <v>1205.8013602674773</v>
      </c>
      <c r="I90" s="1">
        <f t="shared" si="161"/>
        <v>1205.2436027723109</v>
      </c>
      <c r="J90" s="1">
        <f t="shared" si="161"/>
        <v>1205.1112216958145</v>
      </c>
      <c r="K90" s="1">
        <f t="shared" si="161"/>
        <v>1204.8914973571702</v>
      </c>
      <c r="L90" s="1">
        <f t="shared" si="161"/>
        <v>1204.7692881509938</v>
      </c>
      <c r="M90" s="1">
        <f t="shared" si="161"/>
        <v>1204.5544320103572</v>
      </c>
      <c r="N90" s="1">
        <f t="shared" si="161"/>
        <v>1206.8189405547837</v>
      </c>
      <c r="O90" s="1">
        <f t="shared" si="161"/>
        <v>1206.8139707320693</v>
      </c>
      <c r="P90" s="1">
        <f t="shared" si="161"/>
        <v>1206.9914686444185</v>
      </c>
      <c r="Q90" s="1">
        <f t="shared" si="161"/>
        <v>1207.1807225179282</v>
      </c>
      <c r="R90" s="1">
        <f t="shared" si="161"/>
        <v>1206.7451375957346</v>
      </c>
      <c r="S90" s="18">
        <f t="shared" si="155"/>
        <v>372283942.94207585</v>
      </c>
      <c r="T90" s="1">
        <f t="shared" ref="T90:AI90" si="162">SUM(T41,T62)</f>
        <v>1208.3656639542287</v>
      </c>
      <c r="U90" s="1">
        <f t="shared" si="162"/>
        <v>1208.2049634521918</v>
      </c>
      <c r="V90" s="1">
        <f t="shared" si="162"/>
        <v>1208.1452379701186</v>
      </c>
      <c r="W90" s="1">
        <f t="shared" si="162"/>
        <v>1208.0752485049809</v>
      </c>
      <c r="X90" s="1">
        <f t="shared" si="162"/>
        <v>1208.0549247716835</v>
      </c>
      <c r="Y90" s="1">
        <f t="shared" si="162"/>
        <v>1207.6858530828513</v>
      </c>
      <c r="Z90" s="1">
        <f t="shared" si="162"/>
        <v>1207.9504385703174</v>
      </c>
      <c r="AA90" s="1">
        <f t="shared" si="162"/>
        <v>1207.7155947637466</v>
      </c>
      <c r="AB90" s="1">
        <f t="shared" si="162"/>
        <v>1207.8644456872507</v>
      </c>
      <c r="AC90" s="1">
        <f t="shared" si="162"/>
        <v>1207.5713858619515</v>
      </c>
      <c r="AD90" s="1">
        <f t="shared" si="162"/>
        <v>1207.2183439788873</v>
      </c>
      <c r="AE90" s="1">
        <f t="shared" si="162"/>
        <v>1207.123475000401</v>
      </c>
      <c r="AF90" s="1">
        <f t="shared" si="162"/>
        <v>1207.6535127958173</v>
      </c>
      <c r="AG90" s="1">
        <f t="shared" si="162"/>
        <v>1207.2137681665331</v>
      </c>
      <c r="AH90" s="1">
        <f t="shared" si="162"/>
        <v>1207.4476979599608</v>
      </c>
      <c r="AI90" s="1">
        <f t="shared" si="162"/>
        <v>1207.530429934086</v>
      </c>
      <c r="AJ90" s="47">
        <f t="shared" si="158"/>
        <v>373410057.4392637</v>
      </c>
      <c r="AK90" s="48"/>
      <c r="AL90" s="47">
        <f t="shared" si="159"/>
        <v>1491387150.4577396</v>
      </c>
      <c r="AN90" s="18">
        <f>SUM(D106,U106)</f>
        <v>56320112.126100495</v>
      </c>
      <c r="AQ90" s="5">
        <f t="shared" ref="AQ90:AQ105" si="163">SUM(C90,T90)^2</f>
        <v>5829018.6958075585</v>
      </c>
      <c r="AR90" s="5">
        <f t="shared" ref="AR90:AR105" si="164">SUM(D90,U90)^2</f>
        <v>5828635.5641118148</v>
      </c>
      <c r="AS90" s="5">
        <f t="shared" ref="AS90:AS105" si="165">SUM(E90,V90)^2</f>
        <v>5827593.8746918403</v>
      </c>
      <c r="AT90" s="5">
        <f t="shared" ref="AT90:AT105" si="166">SUM(F90,W90)^2</f>
        <v>5826659.108566653</v>
      </c>
      <c r="AU90" s="5">
        <f t="shared" ref="AU90:AU105" si="167">SUM(G90,X90)^2</f>
        <v>5827899.2447462063</v>
      </c>
      <c r="AV90" s="5">
        <f t="shared" ref="AV90:AV105" si="168">SUM(H90,Y90)^2</f>
        <v>5824920.5290055349</v>
      </c>
      <c r="AW90" s="5">
        <f t="shared" ref="AW90:AW105" si="169">SUM(I90,Z90)^2</f>
        <v>5823505.4811715661</v>
      </c>
      <c r="AX90" s="5">
        <f t="shared" ref="AX90:AX105" si="170">SUM(J90,AA90)^2</f>
        <v>5821733.2462263806</v>
      </c>
      <c r="AY90" s="5">
        <f t="shared" ref="AY90:AY105" si="171">SUM(K90,AB90)^2</f>
        <v>5821391.2406961722</v>
      </c>
      <c r="AZ90" s="5">
        <f t="shared" ref="AZ90:AZ105" si="172">SUM(L90,AC90)^2</f>
        <v>5819387.527497231</v>
      </c>
      <c r="BA90" s="5">
        <f t="shared" ref="BA90:BA105" si="173">SUM(M90,AD90)^2</f>
        <v>5816647.923002867</v>
      </c>
      <c r="BB90" s="5">
        <f t="shared" ref="BB90:BB105" si="174">SUM(N90,AE90)^2</f>
        <v>5827117.9856163999</v>
      </c>
      <c r="BC90" s="5">
        <f t="shared" ref="BC90:BC105" si="175">SUM(O90,AF90)^2</f>
        <v>5829653.2290134849</v>
      </c>
      <c r="BD90" s="5">
        <f t="shared" ref="BD90:BD105" si="176">SUM(P90,AG90)^2</f>
        <v>5828386.9254454235</v>
      </c>
      <c r="BE90" s="5">
        <f t="shared" ref="BE90:BE105" si="177">SUM(Q90,AH90)^2</f>
        <v>5830430.4089795453</v>
      </c>
      <c r="BF90" s="5">
        <f t="shared" ref="BF90:BF105" si="178">SUM(R90,AI90)^2</f>
        <v>5828726.5159714362</v>
      </c>
    </row>
    <row r="91" spans="1:58">
      <c r="A91" s="24"/>
      <c r="B91" s="35" t="s">
        <v>209</v>
      </c>
      <c r="C91" s="1">
        <f t="shared" ref="C91:R91" si="179">SUM(C42,C63)</f>
        <v>1395.0309272567174</v>
      </c>
      <c r="D91" s="1">
        <f t="shared" si="179"/>
        <v>1395.183468406374</v>
      </c>
      <c r="E91" s="1">
        <f t="shared" si="179"/>
        <v>1395.1253892529867</v>
      </c>
      <c r="F91" s="1">
        <f t="shared" si="179"/>
        <v>1395.0573048456183</v>
      </c>
      <c r="G91" s="1">
        <f t="shared" si="179"/>
        <v>1395.0967455892317</v>
      </c>
      <c r="H91" s="1">
        <f t="shared" si="179"/>
        <v>1395.0750090726931</v>
      </c>
      <c r="I91" s="1">
        <f t="shared" si="179"/>
        <v>1395.0923353828675</v>
      </c>
      <c r="J91" s="1">
        <f t="shared" si="179"/>
        <v>1395.2392623812727</v>
      </c>
      <c r="K91" s="1">
        <f t="shared" si="179"/>
        <v>1394.5318824816779</v>
      </c>
      <c r="L91" s="1">
        <f t="shared" si="179"/>
        <v>1394.8819424119524</v>
      </c>
      <c r="M91" s="1">
        <f t="shared" si="179"/>
        <v>1395.0013071741032</v>
      </c>
      <c r="N91" s="1">
        <f t="shared" si="179"/>
        <v>1394.7216300304783</v>
      </c>
      <c r="O91" s="1">
        <f t="shared" si="179"/>
        <v>1394.8269337131485</v>
      </c>
      <c r="P91" s="1">
        <f t="shared" si="179"/>
        <v>1394.7182094770917</v>
      </c>
      <c r="Q91" s="1">
        <f t="shared" si="179"/>
        <v>1394.5363179304759</v>
      </c>
      <c r="R91" s="1">
        <f t="shared" si="179"/>
        <v>1394.4704018123036</v>
      </c>
      <c r="S91" s="18">
        <f t="shared" si="155"/>
        <v>498119417.95138717</v>
      </c>
      <c r="T91" s="1">
        <f t="shared" ref="T91:AI91" si="180">SUM(T42,T63)</f>
        <v>1395.3642963791031</v>
      </c>
      <c r="U91" s="1">
        <f t="shared" si="180"/>
        <v>1396.2679278007979</v>
      </c>
      <c r="V91" s="1">
        <f t="shared" si="180"/>
        <v>1395.956227693227</v>
      </c>
      <c r="W91" s="1">
        <f t="shared" si="180"/>
        <v>1395.8758996553784</v>
      </c>
      <c r="X91" s="1">
        <f t="shared" si="180"/>
        <v>1396.1513459571286</v>
      </c>
      <c r="Y91" s="1">
        <f t="shared" si="180"/>
        <v>1396.5046141312478</v>
      </c>
      <c r="Z91" s="1">
        <f t="shared" si="180"/>
        <v>1396.614101010558</v>
      </c>
      <c r="AA91" s="1">
        <f t="shared" si="180"/>
        <v>1396.3643724004</v>
      </c>
      <c r="AB91" s="1">
        <f t="shared" si="180"/>
        <v>1396.4635630517905</v>
      </c>
      <c r="AC91" s="1">
        <f t="shared" si="180"/>
        <v>1396.5097633288854</v>
      </c>
      <c r="AD91" s="1">
        <f t="shared" si="180"/>
        <v>1396.4391507243067</v>
      </c>
      <c r="AE91" s="1">
        <f t="shared" si="180"/>
        <v>1396.606270979883</v>
      </c>
      <c r="AF91" s="1">
        <f t="shared" si="180"/>
        <v>1396.9319858693207</v>
      </c>
      <c r="AG91" s="1">
        <f t="shared" si="180"/>
        <v>1396.8814890874537</v>
      </c>
      <c r="AH91" s="1">
        <f t="shared" si="180"/>
        <v>1396.7322296862535</v>
      </c>
      <c r="AI91" s="1">
        <f t="shared" si="180"/>
        <v>1396.5804657543395</v>
      </c>
      <c r="AJ91" s="47">
        <f t="shared" si="158"/>
        <v>499175853.70703554</v>
      </c>
      <c r="AK91" s="48"/>
      <c r="AL91" s="47">
        <f t="shared" si="159"/>
        <v>1994589983.7750273</v>
      </c>
      <c r="AN91" s="18">
        <f>SUM(E106,V106)</f>
        <v>56319596.808293059</v>
      </c>
      <c r="AQ91" s="5">
        <f t="shared" si="163"/>
        <v>7786305.5040896004</v>
      </c>
      <c r="AR91" s="5">
        <f t="shared" si="164"/>
        <v>7792200.8973869691</v>
      </c>
      <c r="AS91" s="5">
        <f t="shared" si="165"/>
        <v>7790136.592455091</v>
      </c>
      <c r="AT91" s="5">
        <f t="shared" si="166"/>
        <v>7789308.1519862032</v>
      </c>
      <c r="AU91" s="5">
        <f t="shared" si="167"/>
        <v>7791065.908561198</v>
      </c>
      <c r="AV91" s="5">
        <f t="shared" si="168"/>
        <v>7792916.792687458</v>
      </c>
      <c r="AW91" s="5">
        <f t="shared" si="169"/>
        <v>7793624.8270004792</v>
      </c>
      <c r="AX91" s="5">
        <f t="shared" si="170"/>
        <v>7793050.8537262455</v>
      </c>
      <c r="AY91" s="5">
        <f t="shared" si="171"/>
        <v>7789655.5769885629</v>
      </c>
      <c r="AZ91" s="5">
        <f t="shared" si="172"/>
        <v>7791867.6548787449</v>
      </c>
      <c r="BA91" s="5">
        <f t="shared" si="173"/>
        <v>7792139.8299920848</v>
      </c>
      <c r="BB91" s="5">
        <f t="shared" si="174"/>
        <v>7791511.4509589104</v>
      </c>
      <c r="BC91" s="5">
        <f t="shared" si="175"/>
        <v>7793917.8650682764</v>
      </c>
      <c r="BD91" s="5">
        <f t="shared" si="176"/>
        <v>7793028.8770256592</v>
      </c>
      <c r="BE91" s="5">
        <f t="shared" si="177"/>
        <v>7791180.1049144063</v>
      </c>
      <c r="BF91" s="5">
        <f t="shared" si="178"/>
        <v>7789964.9453445124</v>
      </c>
    </row>
    <row r="92" spans="1:58">
      <c r="A92" s="24"/>
      <c r="B92" s="35" t="s">
        <v>210</v>
      </c>
      <c r="C92" s="1">
        <f t="shared" ref="C92:R92" si="181">SUM(C43,C64)</f>
        <v>1503.2032948606957</v>
      </c>
      <c r="D92" s="1">
        <f t="shared" si="181"/>
        <v>1503.1604118565724</v>
      </c>
      <c r="E92" s="1">
        <f t="shared" si="181"/>
        <v>1502.8756220836653</v>
      </c>
      <c r="F92" s="1">
        <f t="shared" si="181"/>
        <v>1502.9109868396436</v>
      </c>
      <c r="G92" s="1">
        <f t="shared" si="181"/>
        <v>1502.9329315513464</v>
      </c>
      <c r="H92" s="1">
        <f t="shared" si="181"/>
        <v>1502.8001366474846</v>
      </c>
      <c r="I92" s="1">
        <f t="shared" si="181"/>
        <v>1502.5797956007946</v>
      </c>
      <c r="J92" s="1">
        <f t="shared" si="181"/>
        <v>1502.3780389764931</v>
      </c>
      <c r="K92" s="1">
        <f t="shared" si="181"/>
        <v>1502.2328380683259</v>
      </c>
      <c r="L92" s="1">
        <f t="shared" si="181"/>
        <v>1501.9154577705167</v>
      </c>
      <c r="M92" s="1">
        <f t="shared" si="181"/>
        <v>1501.8015885027885</v>
      </c>
      <c r="N92" s="1">
        <f t="shared" si="181"/>
        <v>1501.6260347669329</v>
      </c>
      <c r="O92" s="1">
        <f t="shared" si="181"/>
        <v>1501.4049894697205</v>
      </c>
      <c r="P92" s="1">
        <f t="shared" si="181"/>
        <v>1501.7283500223095</v>
      </c>
      <c r="Q92" s="1">
        <f t="shared" si="181"/>
        <v>1501.1731566159383</v>
      </c>
      <c r="R92" s="1">
        <f t="shared" si="181"/>
        <v>1501.1255034017545</v>
      </c>
      <c r="S92" s="18">
        <f t="shared" si="155"/>
        <v>577722043.73830521</v>
      </c>
      <c r="T92" s="1">
        <f t="shared" ref="T92:AI92" si="182">SUM(T43,T64)</f>
        <v>1504.1097363502495</v>
      </c>
      <c r="U92" s="1">
        <f t="shared" si="182"/>
        <v>1504.3942970258954</v>
      </c>
      <c r="V92" s="1">
        <f t="shared" si="182"/>
        <v>1504.5426168974109</v>
      </c>
      <c r="W92" s="1">
        <f t="shared" si="182"/>
        <v>1504.2895666484078</v>
      </c>
      <c r="X92" s="1">
        <f t="shared" si="182"/>
        <v>1504.4989452283157</v>
      </c>
      <c r="Y92" s="1">
        <f t="shared" si="182"/>
        <v>1504.3615595371457</v>
      </c>
      <c r="Z92" s="1">
        <f t="shared" si="182"/>
        <v>1504.6429693171324</v>
      </c>
      <c r="AA92" s="1">
        <f t="shared" si="182"/>
        <v>1504.5707382920316</v>
      </c>
      <c r="AB92" s="1">
        <f t="shared" si="182"/>
        <v>1504.1263367756987</v>
      </c>
      <c r="AC92" s="1">
        <f t="shared" si="182"/>
        <v>1504.2484018466153</v>
      </c>
      <c r="AD92" s="1">
        <f t="shared" si="182"/>
        <v>1504.2869204296815</v>
      </c>
      <c r="AE92" s="1">
        <f t="shared" si="182"/>
        <v>1504.1529869312787</v>
      </c>
      <c r="AF92" s="1">
        <f t="shared" si="182"/>
        <v>1504.274023040437</v>
      </c>
      <c r="AG92" s="1">
        <f t="shared" si="182"/>
        <v>1504.2335084278864</v>
      </c>
      <c r="AH92" s="1">
        <f t="shared" si="182"/>
        <v>1504.1377273812741</v>
      </c>
      <c r="AI92" s="1">
        <f t="shared" si="182"/>
        <v>1504.2244045473949</v>
      </c>
      <c r="AJ92" s="47">
        <f t="shared" si="158"/>
        <v>579321321.53940177</v>
      </c>
      <c r="AK92" s="48"/>
      <c r="AL92" s="47">
        <f t="shared" si="159"/>
        <v>2314085625.2853856</v>
      </c>
      <c r="AN92" s="18">
        <f>SUM(F106,W106)</f>
        <v>56320963.612968698</v>
      </c>
      <c r="AQ92" s="5">
        <f t="shared" si="163"/>
        <v>9043931.6676911637</v>
      </c>
      <c r="AR92" s="5">
        <f t="shared" si="164"/>
        <v>9045385.3269211054</v>
      </c>
      <c r="AS92" s="5">
        <f t="shared" si="165"/>
        <v>9044564.4641560372</v>
      </c>
      <c r="AT92" s="5">
        <f t="shared" si="166"/>
        <v>9043255.1688988432</v>
      </c>
      <c r="AU92" s="5">
        <f t="shared" si="167"/>
        <v>9044646.4934704416</v>
      </c>
      <c r="AV92" s="5">
        <f t="shared" si="168"/>
        <v>9043021.4670000225</v>
      </c>
      <c r="AW92" s="5">
        <f t="shared" si="169"/>
        <v>9043388.7578406204</v>
      </c>
      <c r="AX92" s="5">
        <f t="shared" si="170"/>
        <v>9041740.9491166752</v>
      </c>
      <c r="AY92" s="5">
        <f t="shared" si="171"/>
        <v>9038195.4881688468</v>
      </c>
      <c r="AZ92" s="5">
        <f t="shared" si="172"/>
        <v>9037021.1508681718</v>
      </c>
      <c r="BA92" s="5">
        <f t="shared" si="173"/>
        <v>9036568.1235358417</v>
      </c>
      <c r="BB92" s="5">
        <f t="shared" si="174"/>
        <v>9034707.527281059</v>
      </c>
      <c r="BC92" s="5">
        <f t="shared" si="175"/>
        <v>9034106.3262440357</v>
      </c>
      <c r="BD92" s="5">
        <f t="shared" si="176"/>
        <v>9035806.6944573559</v>
      </c>
      <c r="BE92" s="5">
        <f t="shared" si="177"/>
        <v>9031893.5094721057</v>
      </c>
      <c r="BF92" s="5">
        <f t="shared" si="178"/>
        <v>9032128.0692099612</v>
      </c>
    </row>
    <row r="93" spans="1:58">
      <c r="A93" s="24"/>
      <c r="B93" s="35" t="s">
        <v>211</v>
      </c>
      <c r="C93" s="1">
        <f t="shared" ref="C93:R93" si="183">SUM(C44,C65)</f>
        <v>1135.4001493303483</v>
      </c>
      <c r="D93" s="1">
        <f t="shared" si="183"/>
        <v>1135.3070923496007</v>
      </c>
      <c r="E93" s="1">
        <f t="shared" si="183"/>
        <v>1135.3996069143434</v>
      </c>
      <c r="F93" s="1">
        <f t="shared" si="183"/>
        <v>1135.0985975567723</v>
      </c>
      <c r="G93" s="1">
        <f t="shared" si="183"/>
        <v>1135.138791113659</v>
      </c>
      <c r="H93" s="1">
        <f t="shared" si="183"/>
        <v>1135.1970618181663</v>
      </c>
      <c r="I93" s="1">
        <f t="shared" si="183"/>
        <v>1135.1687307021894</v>
      </c>
      <c r="J93" s="1">
        <f t="shared" si="183"/>
        <v>1135.1670986107556</v>
      </c>
      <c r="K93" s="1">
        <f t="shared" si="183"/>
        <v>1135.2643932553779</v>
      </c>
      <c r="L93" s="1">
        <f t="shared" si="183"/>
        <v>1135.2379445117529</v>
      </c>
      <c r="M93" s="1">
        <f t="shared" si="183"/>
        <v>1135.1208404752977</v>
      </c>
      <c r="N93" s="1">
        <f t="shared" si="183"/>
        <v>1135.0615262633514</v>
      </c>
      <c r="O93" s="1">
        <f t="shared" si="183"/>
        <v>1134.9841213432287</v>
      </c>
      <c r="P93" s="1">
        <f t="shared" si="183"/>
        <v>1134.8412068101584</v>
      </c>
      <c r="Q93" s="1">
        <f t="shared" si="183"/>
        <v>1134.9049787452213</v>
      </c>
      <c r="R93" s="1">
        <f t="shared" si="183"/>
        <v>1134.8045657587352</v>
      </c>
      <c r="S93" s="18">
        <f t="shared" si="155"/>
        <v>329861756.7420755</v>
      </c>
      <c r="T93" s="1">
        <f t="shared" ref="T93:AI93" si="184">SUM(T44,T65)</f>
        <v>1135.6269796626864</v>
      </c>
      <c r="U93" s="1">
        <f t="shared" si="184"/>
        <v>1135.7348369233082</v>
      </c>
      <c r="V93" s="1">
        <f t="shared" si="184"/>
        <v>1135.8367602609551</v>
      </c>
      <c r="W93" s="1">
        <f t="shared" si="184"/>
        <v>1135.764003072708</v>
      </c>
      <c r="X93" s="1">
        <f t="shared" si="184"/>
        <v>1135.7763236689925</v>
      </c>
      <c r="Y93" s="1">
        <f t="shared" si="184"/>
        <v>1135.8440040557637</v>
      </c>
      <c r="Z93" s="1">
        <f t="shared" si="184"/>
        <v>1135.5512407049796</v>
      </c>
      <c r="AA93" s="1">
        <f t="shared" si="184"/>
        <v>1135.6296775268934</v>
      </c>
      <c r="AB93" s="1">
        <f t="shared" si="184"/>
        <v>1135.7120822930283</v>
      </c>
      <c r="AC93" s="1">
        <f t="shared" si="184"/>
        <v>1135.8836581856592</v>
      </c>
      <c r="AD93" s="1">
        <f t="shared" si="184"/>
        <v>1135.8586007372514</v>
      </c>
      <c r="AE93" s="1">
        <f t="shared" si="184"/>
        <v>1135.8985710213142</v>
      </c>
      <c r="AF93" s="1">
        <f t="shared" si="184"/>
        <v>1135.945104608965</v>
      </c>
      <c r="AG93" s="1">
        <f t="shared" si="184"/>
        <v>1135.776595055775</v>
      </c>
      <c r="AH93" s="1">
        <f t="shared" si="184"/>
        <v>1135.5881180735046</v>
      </c>
      <c r="AI93" s="1">
        <f t="shared" si="184"/>
        <v>1135.8296615951017</v>
      </c>
      <c r="AJ93" s="47">
        <f t="shared" si="158"/>
        <v>330230896.03253704</v>
      </c>
      <c r="AK93" s="48"/>
      <c r="AL93" s="47">
        <f t="shared" si="159"/>
        <v>1320185202.3335431</v>
      </c>
      <c r="AN93" s="18">
        <f>SUM(G106,X106)</f>
        <v>56326292.843752302</v>
      </c>
      <c r="AQ93" s="5">
        <f t="shared" si="163"/>
        <v>5157564.2206223458</v>
      </c>
      <c r="AR93" s="5">
        <f t="shared" si="164"/>
        <v>5157631.4445156157</v>
      </c>
      <c r="AS93" s="5">
        <f t="shared" si="165"/>
        <v>5158514.6355796466</v>
      </c>
      <c r="AT93" s="5">
        <f t="shared" si="166"/>
        <v>5156816.9509376865</v>
      </c>
      <c r="AU93" s="5">
        <f t="shared" si="167"/>
        <v>5157055.4585483028</v>
      </c>
      <c r="AV93" s="5">
        <f t="shared" si="168"/>
        <v>5157627.5228857966</v>
      </c>
      <c r="AW93" s="5">
        <f t="shared" si="169"/>
        <v>5156169.1885473737</v>
      </c>
      <c r="AX93" s="5">
        <f t="shared" si="170"/>
        <v>5156517.9985171398</v>
      </c>
      <c r="AY93" s="5">
        <f t="shared" si="171"/>
        <v>5157334.1524942601</v>
      </c>
      <c r="AZ93" s="5">
        <f t="shared" si="172"/>
        <v>5157993.3342388617</v>
      </c>
      <c r="BA93" s="5">
        <f t="shared" si="173"/>
        <v>5157347.6224100627</v>
      </c>
      <c r="BB93" s="5">
        <f t="shared" si="174"/>
        <v>5157259.7634591777</v>
      </c>
      <c r="BC93" s="5">
        <f t="shared" si="175"/>
        <v>5157119.5492838286</v>
      </c>
      <c r="BD93" s="5">
        <f t="shared" si="176"/>
        <v>5155705.2021504836</v>
      </c>
      <c r="BE93" s="5">
        <f t="shared" si="177"/>
        <v>5155138.9027014887</v>
      </c>
      <c r="BF93" s="5">
        <f t="shared" si="178"/>
        <v>5155779.7944307551</v>
      </c>
    </row>
    <row r="94" spans="1:58">
      <c r="A94" s="24"/>
      <c r="B94" s="35" t="s">
        <v>212</v>
      </c>
      <c r="C94" s="1">
        <f t="shared" ref="C94:R94" si="185">SUM(C45,C66)</f>
        <v>1250.8458268189061</v>
      </c>
      <c r="D94" s="1">
        <f t="shared" si="185"/>
        <v>1250.9616905258958</v>
      </c>
      <c r="E94" s="1">
        <f t="shared" si="185"/>
        <v>1250.5985612649401</v>
      </c>
      <c r="F94" s="1">
        <f t="shared" si="185"/>
        <v>1250.6907875697211</v>
      </c>
      <c r="G94" s="1">
        <f t="shared" si="185"/>
        <v>1250.4837973858421</v>
      </c>
      <c r="H94" s="1">
        <f t="shared" si="185"/>
        <v>1250.3101210278819</v>
      </c>
      <c r="I94" s="1">
        <f t="shared" si="185"/>
        <v>1250.6005377338631</v>
      </c>
      <c r="J94" s="1">
        <f t="shared" si="185"/>
        <v>1250.4631901414336</v>
      </c>
      <c r="K94" s="1">
        <f t="shared" si="185"/>
        <v>1250.4077603294809</v>
      </c>
      <c r="L94" s="1">
        <f t="shared" si="185"/>
        <v>1250.1388358272898</v>
      </c>
      <c r="M94" s="1">
        <f t="shared" si="185"/>
        <v>1250.1600564418336</v>
      </c>
      <c r="N94" s="1">
        <f t="shared" si="185"/>
        <v>1250.1610696727116</v>
      </c>
      <c r="O94" s="1">
        <f t="shared" si="185"/>
        <v>1250.3206488972132</v>
      </c>
      <c r="P94" s="1">
        <f t="shared" si="185"/>
        <v>1250.2800629274914</v>
      </c>
      <c r="Q94" s="1">
        <f t="shared" si="185"/>
        <v>1250.1424469768917</v>
      </c>
      <c r="R94" s="1">
        <f t="shared" si="185"/>
        <v>1250.0844914147324</v>
      </c>
      <c r="S94" s="18">
        <f t="shared" si="155"/>
        <v>400266039.61921507</v>
      </c>
      <c r="T94" s="1">
        <f t="shared" ref="T94:AI94" si="186">SUM(T45,T66)</f>
        <v>1251.4639324348268</v>
      </c>
      <c r="U94" s="1">
        <f t="shared" si="186"/>
        <v>1251.6405002579695</v>
      </c>
      <c r="V94" s="1">
        <f t="shared" si="186"/>
        <v>1251.7954124721118</v>
      </c>
      <c r="W94" s="1">
        <f t="shared" si="186"/>
        <v>1251.686483064741</v>
      </c>
      <c r="X94" s="1">
        <f t="shared" si="186"/>
        <v>1251.9444363559314</v>
      </c>
      <c r="Y94" s="1">
        <f t="shared" si="186"/>
        <v>1252.1196822495526</v>
      </c>
      <c r="Z94" s="1">
        <f t="shared" si="186"/>
        <v>1252.1636791774881</v>
      </c>
      <c r="AA94" s="1">
        <f t="shared" si="186"/>
        <v>1252.3746924490019</v>
      </c>
      <c r="AB94" s="1">
        <f t="shared" si="186"/>
        <v>1252.190193598411</v>
      </c>
      <c r="AC94" s="1">
        <f t="shared" si="186"/>
        <v>1252.1995420667331</v>
      </c>
      <c r="AD94" s="1">
        <f t="shared" si="186"/>
        <v>1252.1219468816721</v>
      </c>
      <c r="AE94" s="1">
        <f t="shared" si="186"/>
        <v>1252.3726965344617</v>
      </c>
      <c r="AF94" s="1">
        <f t="shared" si="186"/>
        <v>1252.4916025478094</v>
      </c>
      <c r="AG94" s="1">
        <f t="shared" si="186"/>
        <v>1252.1200111960184</v>
      </c>
      <c r="AH94" s="1">
        <f t="shared" si="186"/>
        <v>1252.2624427394426</v>
      </c>
      <c r="AI94" s="1">
        <f t="shared" si="186"/>
        <v>1252.428061849552</v>
      </c>
      <c r="AJ94" s="47">
        <f t="shared" si="158"/>
        <v>401336126.5467388</v>
      </c>
      <c r="AK94" s="48"/>
      <c r="AL94" s="47">
        <f t="shared" si="159"/>
        <v>1603203618.0832496</v>
      </c>
      <c r="AN94" s="18">
        <f>SUM(H106,Y106)</f>
        <v>56326709.918212265</v>
      </c>
      <c r="AQ94" s="5">
        <f t="shared" si="163"/>
        <v>6261554.1312564742</v>
      </c>
      <c r="AR94" s="5">
        <f t="shared" si="164"/>
        <v>6263017.7253162023</v>
      </c>
      <c r="AS94" s="5">
        <f t="shared" si="165"/>
        <v>6261975.5997955138</v>
      </c>
      <c r="AT94" s="5">
        <f t="shared" si="166"/>
        <v>6261892.00458798</v>
      </c>
      <c r="AU94" s="5">
        <f t="shared" si="167"/>
        <v>6262147.0650279727</v>
      </c>
      <c r="AV94" s="5">
        <f t="shared" si="168"/>
        <v>6262154.92033114</v>
      </c>
      <c r="AW94" s="5">
        <f t="shared" si="169"/>
        <v>6263828.7254518904</v>
      </c>
      <c r="AX94" s="5">
        <f t="shared" si="170"/>
        <v>6264197.4665297754</v>
      </c>
      <c r="AY94" s="5">
        <f t="shared" si="171"/>
        <v>6262996.5190040711</v>
      </c>
      <c r="AZ94" s="5">
        <f t="shared" si="172"/>
        <v>6261697.3574812897</v>
      </c>
      <c r="BA94" s="5">
        <f t="shared" si="173"/>
        <v>6261415.2241566973</v>
      </c>
      <c r="BB94" s="5">
        <f t="shared" si="174"/>
        <v>6262675.2510070596</v>
      </c>
      <c r="BC94" s="5">
        <f t="shared" si="175"/>
        <v>6264069.1659833025</v>
      </c>
      <c r="BD94" s="5">
        <f t="shared" si="176"/>
        <v>6262006.1309733456</v>
      </c>
      <c r="BE94" s="5">
        <f t="shared" si="177"/>
        <v>6262030.2320762193</v>
      </c>
      <c r="BF94" s="5">
        <f t="shared" si="178"/>
        <v>6262569.079245327</v>
      </c>
    </row>
    <row r="95" spans="1:58">
      <c r="A95" s="24"/>
      <c r="B95" s="35" t="s">
        <v>213</v>
      </c>
      <c r="C95" s="1">
        <f t="shared" ref="C95:R95" si="187">SUM(C46,C67)</f>
        <v>1272.5988497373137</v>
      </c>
      <c r="D95" s="1">
        <f t="shared" si="187"/>
        <v>1271.9404591683269</v>
      </c>
      <c r="E95" s="1">
        <f t="shared" si="187"/>
        <v>1272.2436789910362</v>
      </c>
      <c r="F95" s="1">
        <f t="shared" si="187"/>
        <v>1272.0887050627496</v>
      </c>
      <c r="G95" s="1">
        <f t="shared" si="187"/>
        <v>1272.0626203120642</v>
      </c>
      <c r="H95" s="1">
        <f t="shared" si="187"/>
        <v>1272.3023143989244</v>
      </c>
      <c r="I95" s="1">
        <f t="shared" si="187"/>
        <v>1272.3601052661336</v>
      </c>
      <c r="J95" s="1">
        <f t="shared" si="187"/>
        <v>1272.4139027161389</v>
      </c>
      <c r="K95" s="1">
        <f t="shared" si="187"/>
        <v>1272.5658801296845</v>
      </c>
      <c r="L95" s="1">
        <f t="shared" si="187"/>
        <v>1272.5179720898423</v>
      </c>
      <c r="M95" s="1">
        <f t="shared" si="187"/>
        <v>1272.5332096496004</v>
      </c>
      <c r="N95" s="1">
        <f t="shared" si="187"/>
        <v>1272.7730365836678</v>
      </c>
      <c r="O95" s="1">
        <f t="shared" si="187"/>
        <v>1272.6644024280895</v>
      </c>
      <c r="P95" s="1">
        <f t="shared" si="187"/>
        <v>1272.5678612888419</v>
      </c>
      <c r="Q95" s="1">
        <f t="shared" si="187"/>
        <v>1272.8173251868539</v>
      </c>
      <c r="R95" s="1">
        <f t="shared" si="187"/>
        <v>1272.726869320566</v>
      </c>
      <c r="S95" s="18">
        <f t="shared" si="155"/>
        <v>414496095.94868326</v>
      </c>
      <c r="T95" s="1">
        <f t="shared" ref="T95:AI95" si="188">SUM(T46,T67)</f>
        <v>1270.2685842218909</v>
      </c>
      <c r="U95" s="1">
        <f t="shared" si="188"/>
        <v>1270.8066095956171</v>
      </c>
      <c r="V95" s="1">
        <f t="shared" si="188"/>
        <v>1271.4003718296808</v>
      </c>
      <c r="W95" s="1">
        <f t="shared" si="188"/>
        <v>1271.6940383117535</v>
      </c>
      <c r="X95" s="1">
        <f t="shared" si="188"/>
        <v>1271.1990534057825</v>
      </c>
      <c r="Y95" s="1">
        <f t="shared" si="188"/>
        <v>1271.6125032005571</v>
      </c>
      <c r="Z95" s="1">
        <f t="shared" si="188"/>
        <v>1271.9815583233089</v>
      </c>
      <c r="AA95" s="1">
        <f t="shared" si="188"/>
        <v>1271.8310073719135</v>
      </c>
      <c r="AB95" s="1">
        <f t="shared" si="188"/>
        <v>1272.1408612414371</v>
      </c>
      <c r="AC95" s="1">
        <f t="shared" si="188"/>
        <v>1272.3804683814747</v>
      </c>
      <c r="AD95" s="1">
        <f t="shared" si="188"/>
        <v>1272.3964726665322</v>
      </c>
      <c r="AE95" s="1">
        <f t="shared" si="188"/>
        <v>1272.8181534804826</v>
      </c>
      <c r="AF95" s="1">
        <f t="shared" si="188"/>
        <v>1272.5757105816742</v>
      </c>
      <c r="AG95" s="1">
        <f t="shared" si="188"/>
        <v>1272.4507916015928</v>
      </c>
      <c r="AH95" s="1">
        <f t="shared" si="188"/>
        <v>1272.8377875075682</v>
      </c>
      <c r="AI95" s="1">
        <f t="shared" si="188"/>
        <v>1272.7470801684435</v>
      </c>
      <c r="AJ95" s="47">
        <f t="shared" si="158"/>
        <v>414168942.11391062</v>
      </c>
      <c r="AK95" s="48"/>
      <c r="AL95" s="47">
        <f t="shared" si="159"/>
        <v>1657330011.5456343</v>
      </c>
      <c r="AN95" s="18">
        <f>SUM(I106,Z106)</f>
        <v>56331022.15847598</v>
      </c>
      <c r="AQ95" s="5">
        <f t="shared" si="163"/>
        <v>6466174.7866902687</v>
      </c>
      <c r="AR95" s="5">
        <f t="shared" si="164"/>
        <v>6465562.6557076313</v>
      </c>
      <c r="AS95" s="5">
        <f t="shared" si="165"/>
        <v>6470125.0572756259</v>
      </c>
      <c r="AT95" s="5">
        <f t="shared" si="166"/>
        <v>6470830.6454899143</v>
      </c>
      <c r="AU95" s="5">
        <f t="shared" si="167"/>
        <v>6468179.9410021035</v>
      </c>
      <c r="AV95" s="5">
        <f t="shared" si="168"/>
        <v>6471502.5992022026</v>
      </c>
      <c r="AW95" s="5">
        <f t="shared" si="169"/>
        <v>6473674.5010770932</v>
      </c>
      <c r="AX95" s="5">
        <f t="shared" si="170"/>
        <v>6473182.1625089608</v>
      </c>
      <c r="AY95" s="5">
        <f t="shared" si="171"/>
        <v>6475532.3995796321</v>
      </c>
      <c r="AZ95" s="5">
        <f t="shared" si="172"/>
        <v>6476508.0723133413</v>
      </c>
      <c r="BA95" s="5">
        <f t="shared" si="173"/>
        <v>6476667.0879336912</v>
      </c>
      <c r="BB95" s="5">
        <f t="shared" si="174"/>
        <v>6480034.5069322176</v>
      </c>
      <c r="BC95" s="5">
        <f t="shared" si="175"/>
        <v>6478247.2328739548</v>
      </c>
      <c r="BD95" s="5">
        <f t="shared" si="176"/>
        <v>6477119.9435602427</v>
      </c>
      <c r="BE95" s="5">
        <f t="shared" si="177"/>
        <v>6480359.9527872521</v>
      </c>
      <c r="BF95" s="5">
        <f t="shared" si="178"/>
        <v>6479437.6275271764</v>
      </c>
    </row>
    <row r="96" spans="1:58">
      <c r="A96" s="24"/>
      <c r="B96" s="35" t="s">
        <v>214</v>
      </c>
      <c r="C96" s="1">
        <f t="shared" ref="C96:R96" si="189">SUM(C47,C68)</f>
        <v>1313.3642213840797</v>
      </c>
      <c r="D96" s="1">
        <f t="shared" si="189"/>
        <v>1313.3618959790833</v>
      </c>
      <c r="E96" s="1">
        <f t="shared" si="189"/>
        <v>1313.4266948416325</v>
      </c>
      <c r="F96" s="1">
        <f t="shared" si="189"/>
        <v>1313.3590026603579</v>
      </c>
      <c r="G96" s="1">
        <f t="shared" si="189"/>
        <v>1313.6481738793614</v>
      </c>
      <c r="H96" s="1">
        <f t="shared" si="189"/>
        <v>1313.5333690483944</v>
      </c>
      <c r="I96" s="1">
        <f t="shared" si="189"/>
        <v>1313.6850409045815</v>
      </c>
      <c r="J96" s="1">
        <f t="shared" si="189"/>
        <v>1313.8615799402387</v>
      </c>
      <c r="K96" s="1">
        <f t="shared" si="189"/>
        <v>1314.0291739003997</v>
      </c>
      <c r="L96" s="1">
        <f t="shared" si="189"/>
        <v>1314.1030284559715</v>
      </c>
      <c r="M96" s="1">
        <f t="shared" si="189"/>
        <v>1314.0740514774902</v>
      </c>
      <c r="N96" s="1">
        <f t="shared" si="189"/>
        <v>1314.1963274095638</v>
      </c>
      <c r="O96" s="1">
        <f t="shared" si="189"/>
        <v>1314.2544983575722</v>
      </c>
      <c r="P96" s="1">
        <f t="shared" si="189"/>
        <v>1314.2687992707185</v>
      </c>
      <c r="Q96" s="1">
        <f t="shared" si="189"/>
        <v>1314.3348468213139</v>
      </c>
      <c r="R96" s="1">
        <f t="shared" si="189"/>
        <v>1314.4337897758965</v>
      </c>
      <c r="S96" s="18">
        <f t="shared" si="155"/>
        <v>441921729.87451124</v>
      </c>
      <c r="T96" s="1">
        <f t="shared" ref="T96:AI96" si="190">SUM(T47,T68)</f>
        <v>1313.1025641751257</v>
      </c>
      <c r="U96" s="1">
        <f t="shared" si="190"/>
        <v>1313.3737152221108</v>
      </c>
      <c r="V96" s="1">
        <f t="shared" si="190"/>
        <v>1313.2576651992015</v>
      </c>
      <c r="W96" s="1">
        <f t="shared" si="190"/>
        <v>1313.5215531165341</v>
      </c>
      <c r="X96" s="1">
        <f t="shared" si="190"/>
        <v>1313.7814300628124</v>
      </c>
      <c r="Y96" s="1">
        <f t="shared" si="190"/>
        <v>1313.4942066560448</v>
      </c>
      <c r="Z96" s="1">
        <f t="shared" si="190"/>
        <v>1313.5737667085648</v>
      </c>
      <c r="AA96" s="1">
        <f t="shared" si="190"/>
        <v>1313.7636748874481</v>
      </c>
      <c r="AB96" s="1">
        <f t="shared" si="190"/>
        <v>1313.8984849159338</v>
      </c>
      <c r="AC96" s="1">
        <f t="shared" si="190"/>
        <v>1313.9895108511942</v>
      </c>
      <c r="AD96" s="1">
        <f t="shared" si="190"/>
        <v>1313.9994763264965</v>
      </c>
      <c r="AE96" s="1">
        <f t="shared" si="190"/>
        <v>1314.1369875494051</v>
      </c>
      <c r="AF96" s="1">
        <f t="shared" si="190"/>
        <v>1314.2952613824705</v>
      </c>
      <c r="AG96" s="1">
        <f t="shared" si="190"/>
        <v>1314.418394996017</v>
      </c>
      <c r="AH96" s="1">
        <f t="shared" si="190"/>
        <v>1314.3584252796807</v>
      </c>
      <c r="AI96" s="1">
        <f t="shared" si="190"/>
        <v>1314.4245616963813</v>
      </c>
      <c r="AJ96" s="47">
        <f t="shared" si="158"/>
        <v>441898824.03743654</v>
      </c>
      <c r="AK96" s="48"/>
      <c r="AL96" s="47">
        <f t="shared" si="159"/>
        <v>1767641107.5270717</v>
      </c>
      <c r="AN96" s="18">
        <f>SUM(J106,AA106)</f>
        <v>56334199.423617303</v>
      </c>
      <c r="AQ96" s="5">
        <f t="shared" si="163"/>
        <v>6898327.775645704</v>
      </c>
      <c r="AR96" s="5">
        <f t="shared" si="164"/>
        <v>6899739.9711525096</v>
      </c>
      <c r="AS96" s="5">
        <f t="shared" si="165"/>
        <v>6899470.7272831248</v>
      </c>
      <c r="AT96" s="5">
        <f t="shared" si="166"/>
        <v>6900501.4543187125</v>
      </c>
      <c r="AU96" s="5">
        <f t="shared" si="167"/>
        <v>6903386.3236717284</v>
      </c>
      <c r="AV96" s="5">
        <f t="shared" si="168"/>
        <v>6901273.8835115433</v>
      </c>
      <c r="AW96" s="5">
        <f t="shared" si="169"/>
        <v>6902488.84218085</v>
      </c>
      <c r="AX96" s="5">
        <f t="shared" si="170"/>
        <v>6904414.4798082672</v>
      </c>
      <c r="AY96" s="5">
        <f t="shared" si="171"/>
        <v>6906003.7799718948</v>
      </c>
      <c r="AZ96" s="5">
        <f t="shared" si="172"/>
        <v>6906870.3951619864</v>
      </c>
      <c r="BA96" s="5">
        <f t="shared" si="173"/>
        <v>6906770.4675440909</v>
      </c>
      <c r="BB96" s="5">
        <f t="shared" si="174"/>
        <v>6908136.0145232026</v>
      </c>
      <c r="BC96" s="5">
        <f t="shared" si="175"/>
        <v>6909273.8394294363</v>
      </c>
      <c r="BD96" s="5">
        <f t="shared" si="176"/>
        <v>6909996.3653019238</v>
      </c>
      <c r="BE96" s="5">
        <f t="shared" si="177"/>
        <v>6910028.3187890323</v>
      </c>
      <c r="BF96" s="5">
        <f t="shared" si="178"/>
        <v>6910896.232105542</v>
      </c>
    </row>
    <row r="97" spans="1:58">
      <c r="A97" s="24"/>
      <c r="B97" s="35" t="s">
        <v>215</v>
      </c>
      <c r="C97" s="1">
        <f t="shared" ref="C97:R97" si="191">SUM(C48,C69)</f>
        <v>1156.4779118457707</v>
      </c>
      <c r="D97" s="1">
        <f t="shared" si="191"/>
        <v>1156.5485958535855</v>
      </c>
      <c r="E97" s="1">
        <f t="shared" si="191"/>
        <v>1156.512841959162</v>
      </c>
      <c r="F97" s="1">
        <f t="shared" si="191"/>
        <v>1156.6735278127494</v>
      </c>
      <c r="G97" s="1">
        <f t="shared" si="191"/>
        <v>1156.6330674695903</v>
      </c>
      <c r="H97" s="1">
        <f t="shared" si="191"/>
        <v>1156.8080805044815</v>
      </c>
      <c r="I97" s="1">
        <f t="shared" si="191"/>
        <v>1157.176888822507</v>
      </c>
      <c r="J97" s="1">
        <f t="shared" si="191"/>
        <v>1157.3029845340643</v>
      </c>
      <c r="K97" s="1">
        <f t="shared" si="191"/>
        <v>1157.1488384964148</v>
      </c>
      <c r="L97" s="1">
        <f t="shared" si="191"/>
        <v>1157.0392398693225</v>
      </c>
      <c r="M97" s="1">
        <f t="shared" si="191"/>
        <v>1157.1093321213157</v>
      </c>
      <c r="N97" s="1">
        <f t="shared" si="191"/>
        <v>1157.1511391778895</v>
      </c>
      <c r="O97" s="1">
        <f t="shared" si="191"/>
        <v>1156.7888189404382</v>
      </c>
      <c r="P97" s="1">
        <f t="shared" si="191"/>
        <v>1156.9541872800789</v>
      </c>
      <c r="Q97" s="1">
        <f t="shared" si="191"/>
        <v>1157.0140778169316</v>
      </c>
      <c r="R97" s="1">
        <f t="shared" si="191"/>
        <v>1156.7910336162331</v>
      </c>
      <c r="S97" s="18">
        <f t="shared" si="155"/>
        <v>342624933.57482964</v>
      </c>
      <c r="T97" s="1">
        <f t="shared" ref="T97:AI97" si="192">SUM(T48,T69)</f>
        <v>1157.1774935761196</v>
      </c>
      <c r="U97" s="1">
        <f t="shared" si="192"/>
        <v>1157.396038470119</v>
      </c>
      <c r="V97" s="1">
        <f t="shared" si="192"/>
        <v>1157.1448377071706</v>
      </c>
      <c r="W97" s="1">
        <f t="shared" si="192"/>
        <v>1157.5318849591615</v>
      </c>
      <c r="X97" s="1">
        <f t="shared" si="192"/>
        <v>1157.5004790438693</v>
      </c>
      <c r="Y97" s="1">
        <f t="shared" si="192"/>
        <v>1157.6786671840293</v>
      </c>
      <c r="Z97" s="1">
        <f t="shared" si="192"/>
        <v>1157.8393067784878</v>
      </c>
      <c r="AA97" s="1">
        <f t="shared" si="192"/>
        <v>1157.4525528400411</v>
      </c>
      <c r="AB97" s="1">
        <f t="shared" si="192"/>
        <v>1157.8326519157349</v>
      </c>
      <c r="AC97" s="1">
        <f t="shared" si="192"/>
        <v>1157.9489051119481</v>
      </c>
      <c r="AD97" s="1">
        <f t="shared" si="192"/>
        <v>1157.941237337847</v>
      </c>
      <c r="AE97" s="1">
        <f t="shared" si="192"/>
        <v>1157.9754817970097</v>
      </c>
      <c r="AF97" s="1">
        <f t="shared" si="192"/>
        <v>1158.0042433978108</v>
      </c>
      <c r="AG97" s="1">
        <f t="shared" si="192"/>
        <v>1157.9219564215105</v>
      </c>
      <c r="AH97" s="1">
        <f t="shared" si="192"/>
        <v>1158.0833375529869</v>
      </c>
      <c r="AI97" s="1">
        <f t="shared" si="192"/>
        <v>1157.9689725304479</v>
      </c>
      <c r="AJ97" s="47">
        <f t="shared" si="158"/>
        <v>343116275.1936847</v>
      </c>
      <c r="AK97" s="48"/>
      <c r="AL97" s="47">
        <f t="shared" si="159"/>
        <v>1371482241.5109904</v>
      </c>
      <c r="AN97" s="18">
        <f>SUM(K106,AB106)</f>
        <v>56332317.232991539</v>
      </c>
      <c r="AQ97" s="5">
        <f t="shared" si="163"/>
        <v>5353001.3350379327</v>
      </c>
      <c r="AR97" s="5">
        <f t="shared" si="164"/>
        <v>5354339.770715463</v>
      </c>
      <c r="AS97" s="5">
        <f t="shared" si="165"/>
        <v>5353011.8586789984</v>
      </c>
      <c r="AT97" s="5">
        <f t="shared" si="166"/>
        <v>5355546.6925028116</v>
      </c>
      <c r="AU97" s="5">
        <f t="shared" si="167"/>
        <v>5355214.0710989628</v>
      </c>
      <c r="AV97" s="5">
        <f t="shared" si="168"/>
        <v>5356848.9052257417</v>
      </c>
      <c r="AW97" s="5">
        <f t="shared" si="169"/>
        <v>5359299.9858949026</v>
      </c>
      <c r="AX97" s="5">
        <f t="shared" si="170"/>
        <v>5358093.1978040822</v>
      </c>
      <c r="AY97" s="5">
        <f t="shared" si="171"/>
        <v>5359139.3009508569</v>
      </c>
      <c r="AZ97" s="5">
        <f t="shared" si="172"/>
        <v>5359170.1114038238</v>
      </c>
      <c r="BA97" s="5">
        <f t="shared" si="173"/>
        <v>5359459.1391531946</v>
      </c>
      <c r="BB97" s="5">
        <f t="shared" si="174"/>
        <v>5359811.2711466542</v>
      </c>
      <c r="BC97" s="5">
        <f t="shared" si="175"/>
        <v>5358266.9214492887</v>
      </c>
      <c r="BD97" s="5">
        <f t="shared" si="176"/>
        <v>5358651.560678741</v>
      </c>
      <c r="BE97" s="5">
        <f t="shared" si="177"/>
        <v>5359676.0426524766</v>
      </c>
      <c r="BF97" s="5">
        <f t="shared" si="178"/>
        <v>5358113.8860561829</v>
      </c>
    </row>
    <row r="98" spans="1:58">
      <c r="A98" s="24"/>
      <c r="B98" s="35" t="s">
        <v>216</v>
      </c>
      <c r="C98" s="1">
        <f t="shared" ref="C98:R98" si="193">SUM(C49,C70)</f>
        <v>1239.4798130398003</v>
      </c>
      <c r="D98" s="1">
        <f t="shared" si="193"/>
        <v>1239.501485875498</v>
      </c>
      <c r="E98" s="1">
        <f t="shared" si="193"/>
        <v>1239.1563344392412</v>
      </c>
      <c r="F98" s="1">
        <f t="shared" si="193"/>
        <v>1239.3786578585655</v>
      </c>
      <c r="G98" s="1">
        <f t="shared" si="193"/>
        <v>1239.5321719541387</v>
      </c>
      <c r="H98" s="1">
        <f t="shared" si="193"/>
        <v>1239.5454537697669</v>
      </c>
      <c r="I98" s="1">
        <f t="shared" si="193"/>
        <v>1239.852301998405</v>
      </c>
      <c r="J98" s="1">
        <f t="shared" si="193"/>
        <v>1240.380176904584</v>
      </c>
      <c r="K98" s="1">
        <f t="shared" si="193"/>
        <v>1239.7353807942218</v>
      </c>
      <c r="L98" s="1">
        <f t="shared" si="193"/>
        <v>1239.4437802442208</v>
      </c>
      <c r="M98" s="1">
        <f t="shared" si="193"/>
        <v>1239.277808845618</v>
      </c>
      <c r="N98" s="1">
        <f t="shared" si="193"/>
        <v>1239.6174404541816</v>
      </c>
      <c r="O98" s="1">
        <f t="shared" si="193"/>
        <v>1239.6149229639454</v>
      </c>
      <c r="P98" s="1">
        <f t="shared" si="193"/>
        <v>1239.5489074247043</v>
      </c>
      <c r="Q98" s="1">
        <f t="shared" si="193"/>
        <v>1239.6205403838655</v>
      </c>
      <c r="R98" s="1">
        <f t="shared" si="193"/>
        <v>1239.0952844122191</v>
      </c>
      <c r="S98" s="18">
        <f t="shared" si="155"/>
        <v>393339180.82862109</v>
      </c>
      <c r="T98" s="1">
        <f t="shared" ref="T98:AI98" si="194">SUM(T49,T70)</f>
        <v>1238.9287333034827</v>
      </c>
      <c r="U98" s="1">
        <f t="shared" si="194"/>
        <v>1239.108894631474</v>
      </c>
      <c r="V98" s="1">
        <f t="shared" si="194"/>
        <v>1239.3798800936256</v>
      </c>
      <c r="W98" s="1">
        <f t="shared" si="194"/>
        <v>1239.3928617280869</v>
      </c>
      <c r="X98" s="1">
        <f t="shared" si="194"/>
        <v>1239.3778481585236</v>
      </c>
      <c r="Y98" s="1">
        <f t="shared" si="194"/>
        <v>1239.6133914945221</v>
      </c>
      <c r="Z98" s="1">
        <f t="shared" si="194"/>
        <v>1239.9498627814728</v>
      </c>
      <c r="AA98" s="1">
        <f t="shared" si="194"/>
        <v>1240.4015595976123</v>
      </c>
      <c r="AB98" s="1">
        <f t="shared" si="194"/>
        <v>1240.4590644416348</v>
      </c>
      <c r="AC98" s="1">
        <f t="shared" si="194"/>
        <v>1240.3763262830689</v>
      </c>
      <c r="AD98" s="1">
        <f t="shared" si="194"/>
        <v>1240.2833201093631</v>
      </c>
      <c r="AE98" s="1">
        <f t="shared" si="194"/>
        <v>1240.1289403623514</v>
      </c>
      <c r="AF98" s="1">
        <f t="shared" si="194"/>
        <v>1240.2736248854571</v>
      </c>
      <c r="AG98" s="1">
        <f t="shared" si="194"/>
        <v>1240.3442088555753</v>
      </c>
      <c r="AH98" s="1">
        <f t="shared" si="194"/>
        <v>1240.4669436579666</v>
      </c>
      <c r="AI98" s="1">
        <f t="shared" si="194"/>
        <v>1240.3869875413266</v>
      </c>
      <c r="AJ98" s="47">
        <f t="shared" si="158"/>
        <v>393580860.00505924</v>
      </c>
      <c r="AK98" s="48"/>
      <c r="AL98" s="47">
        <f t="shared" si="159"/>
        <v>1573840044.5550601</v>
      </c>
      <c r="AN98" s="18">
        <f>SUM(L106,AC106)</f>
        <v>56330561.855061948</v>
      </c>
      <c r="AQ98" s="5">
        <f t="shared" si="163"/>
        <v>6142508.9225874254</v>
      </c>
      <c r="AR98" s="5">
        <f t="shared" si="164"/>
        <v>6143509.4183569169</v>
      </c>
      <c r="AS98" s="5">
        <f t="shared" si="165"/>
        <v>6143141.7667509131</v>
      </c>
      <c r="AT98" s="5">
        <f t="shared" si="166"/>
        <v>6144308.2463139212</v>
      </c>
      <c r="AU98" s="5">
        <f t="shared" si="167"/>
        <v>6144994.8878149586</v>
      </c>
      <c r="AV98" s="5">
        <f t="shared" si="168"/>
        <v>6146228.5800521635</v>
      </c>
      <c r="AW98" s="5">
        <f t="shared" si="169"/>
        <v>6149418.7764469683</v>
      </c>
      <c r="AX98" s="5">
        <f t="shared" si="170"/>
        <v>6154278.0241628531</v>
      </c>
      <c r="AY98" s="5">
        <f t="shared" si="171"/>
        <v>6151364.4861787986</v>
      </c>
      <c r="AZ98" s="5">
        <f t="shared" si="172"/>
        <v>6149507.7607370187</v>
      </c>
      <c r="BA98" s="5">
        <f t="shared" si="173"/>
        <v>6148223.3922245</v>
      </c>
      <c r="BB98" s="5">
        <f t="shared" si="174"/>
        <v>6149142.1131726941</v>
      </c>
      <c r="BC98" s="5">
        <f t="shared" si="175"/>
        <v>6149847.2097546188</v>
      </c>
      <c r="BD98" s="5">
        <f t="shared" si="176"/>
        <v>6149869.8681743164</v>
      </c>
      <c r="BE98" s="5">
        <f t="shared" si="177"/>
        <v>6150833.9285009438</v>
      </c>
      <c r="BF98" s="5">
        <f t="shared" si="178"/>
        <v>6147832.3369319178</v>
      </c>
    </row>
    <row r="99" spans="1:58">
      <c r="A99" s="24"/>
      <c r="B99" s="35" t="s">
        <v>217</v>
      </c>
      <c r="C99" s="1">
        <f t="shared" ref="C99:R99" si="195">SUM(C50,C71)</f>
        <v>1324.140436820895</v>
      </c>
      <c r="D99" s="1">
        <f t="shared" si="195"/>
        <v>1323.8283806245017</v>
      </c>
      <c r="E99" s="1">
        <f t="shared" si="195"/>
        <v>1323.8859197440245</v>
      </c>
      <c r="F99" s="1">
        <f t="shared" si="195"/>
        <v>1323.7927730617535</v>
      </c>
      <c r="G99" s="1">
        <f t="shared" si="195"/>
        <v>1323.8938722293124</v>
      </c>
      <c r="H99" s="1">
        <f t="shared" si="195"/>
        <v>1323.7808920782741</v>
      </c>
      <c r="I99" s="1">
        <f t="shared" si="195"/>
        <v>1323.7730682392462</v>
      </c>
      <c r="J99" s="1">
        <f t="shared" si="195"/>
        <v>1323.7289112567728</v>
      </c>
      <c r="K99" s="1">
        <f t="shared" si="195"/>
        <v>1323.6861035545844</v>
      </c>
      <c r="L99" s="1">
        <f t="shared" si="195"/>
        <v>1323.6943729587631</v>
      </c>
      <c r="M99" s="1">
        <f t="shared" si="195"/>
        <v>1323.3458286157343</v>
      </c>
      <c r="N99" s="1">
        <f t="shared" si="195"/>
        <v>1323.4076991631457</v>
      </c>
      <c r="O99" s="1">
        <f t="shared" si="195"/>
        <v>1323.1331689308745</v>
      </c>
      <c r="P99" s="1">
        <f t="shared" si="195"/>
        <v>1323.4558531513949</v>
      </c>
      <c r="Q99" s="1">
        <f t="shared" si="195"/>
        <v>1323.4587855093621</v>
      </c>
      <c r="R99" s="1">
        <f t="shared" si="195"/>
        <v>1323.3326225714595</v>
      </c>
      <c r="S99" s="18">
        <f t="shared" si="155"/>
        <v>448522029.60524368</v>
      </c>
      <c r="T99" s="1">
        <f t="shared" ref="T99:AI99" si="196">SUM(T50,T71)</f>
        <v>1324.6395373074624</v>
      </c>
      <c r="U99" s="1">
        <f t="shared" si="196"/>
        <v>1324.3197962420309</v>
      </c>
      <c r="V99" s="1">
        <f t="shared" si="196"/>
        <v>1324.2490690418313</v>
      </c>
      <c r="W99" s="1">
        <f t="shared" si="196"/>
        <v>1324.4393596952191</v>
      </c>
      <c r="X99" s="1">
        <f t="shared" si="196"/>
        <v>1324.4929246151546</v>
      </c>
      <c r="Y99" s="1">
        <f t="shared" si="196"/>
        <v>1324.5629814861588</v>
      </c>
      <c r="Z99" s="1">
        <f t="shared" si="196"/>
        <v>1324.5528526344592</v>
      </c>
      <c r="AA99" s="1">
        <f t="shared" si="196"/>
        <v>1324.5234454531901</v>
      </c>
      <c r="AB99" s="1">
        <f t="shared" si="196"/>
        <v>1324.6816303890428</v>
      </c>
      <c r="AC99" s="1">
        <f t="shared" si="196"/>
        <v>1324.531370331872</v>
      </c>
      <c r="AD99" s="1">
        <f t="shared" si="196"/>
        <v>1324.5854292075687</v>
      </c>
      <c r="AE99" s="1">
        <f t="shared" si="196"/>
        <v>1324.7904407523922</v>
      </c>
      <c r="AF99" s="1">
        <f t="shared" si="196"/>
        <v>1324.8153908037889</v>
      </c>
      <c r="AG99" s="1">
        <f t="shared" si="196"/>
        <v>1324.7027091768939</v>
      </c>
      <c r="AH99" s="1">
        <f t="shared" si="196"/>
        <v>1324.6404274272902</v>
      </c>
      <c r="AI99" s="1">
        <f t="shared" si="196"/>
        <v>1324.5880452132255</v>
      </c>
      <c r="AJ99" s="47">
        <f t="shared" si="158"/>
        <v>449148140.77215189</v>
      </c>
      <c r="AK99" s="48"/>
      <c r="AL99" s="47">
        <f t="shared" si="159"/>
        <v>1795340122.4032998</v>
      </c>
      <c r="AN99" s="18">
        <f>SUM(M106,AD106)</f>
        <v>56329198.545601204</v>
      </c>
      <c r="AQ99" s="5">
        <f t="shared" si="163"/>
        <v>7016035.3513434222</v>
      </c>
      <c r="AR99" s="5">
        <f t="shared" si="164"/>
        <v>7012688.7666415405</v>
      </c>
      <c r="AS99" s="5">
        <f t="shared" si="165"/>
        <v>7012618.9188318653</v>
      </c>
      <c r="AT99" s="5">
        <f t="shared" si="166"/>
        <v>7013133.4289665436</v>
      </c>
      <c r="AU99" s="5">
        <f t="shared" si="167"/>
        <v>7013952.6257000957</v>
      </c>
      <c r="AV99" s="5">
        <f t="shared" si="168"/>
        <v>7013725.272646266</v>
      </c>
      <c r="AW99" s="5">
        <f t="shared" si="169"/>
        <v>7013630.1831715601</v>
      </c>
      <c r="AX99" s="5">
        <f t="shared" si="170"/>
        <v>7013240.5448198728</v>
      </c>
      <c r="AY99" s="5">
        <f t="shared" si="171"/>
        <v>7013851.6541937031</v>
      </c>
      <c r="AZ99" s="5">
        <f t="shared" si="172"/>
        <v>7013099.587427238</v>
      </c>
      <c r="BA99" s="5">
        <f t="shared" si="173"/>
        <v>7011539.9461576995</v>
      </c>
      <c r="BB99" s="5">
        <f t="shared" si="174"/>
        <v>7012953.3882521149</v>
      </c>
      <c r="BC99" s="5">
        <f t="shared" si="175"/>
        <v>7011631.5750008784</v>
      </c>
      <c r="BD99" s="5">
        <f t="shared" si="176"/>
        <v>7012743.7712326301</v>
      </c>
      <c r="BE99" s="5">
        <f t="shared" si="177"/>
        <v>7012429.441555717</v>
      </c>
      <c r="BF99" s="5">
        <f t="shared" si="178"/>
        <v>7011483.8628812926</v>
      </c>
    </row>
    <row r="100" spans="1:58">
      <c r="A100" s="24"/>
      <c r="B100" s="35" t="s">
        <v>218</v>
      </c>
      <c r="C100" s="1">
        <f t="shared" ref="C100:R100" si="197">SUM(C51,C72)</f>
        <v>1201.929655849749</v>
      </c>
      <c r="D100" s="1">
        <f t="shared" si="197"/>
        <v>1201.9400711703188</v>
      </c>
      <c r="E100" s="1">
        <f t="shared" si="197"/>
        <v>1201.6305679233083</v>
      </c>
      <c r="F100" s="1">
        <f t="shared" si="197"/>
        <v>1201.9113139800797</v>
      </c>
      <c r="G100" s="1">
        <f t="shared" si="197"/>
        <v>1202.0199659800596</v>
      </c>
      <c r="H100" s="1">
        <f t="shared" si="197"/>
        <v>1201.9169717855034</v>
      </c>
      <c r="I100" s="1">
        <f t="shared" si="197"/>
        <v>1201.8390678687251</v>
      </c>
      <c r="J100" s="1">
        <f t="shared" si="197"/>
        <v>1202.1109331543851</v>
      </c>
      <c r="K100" s="1">
        <f t="shared" si="197"/>
        <v>1202.1684610151392</v>
      </c>
      <c r="L100" s="1">
        <f t="shared" si="197"/>
        <v>1201.96678260518</v>
      </c>
      <c r="M100" s="1">
        <f t="shared" si="197"/>
        <v>1202.137025017528</v>
      </c>
      <c r="N100" s="1">
        <f t="shared" si="197"/>
        <v>1202.0164941438243</v>
      </c>
      <c r="O100" s="1">
        <f t="shared" si="197"/>
        <v>1202.1013933890447</v>
      </c>
      <c r="P100" s="1">
        <f t="shared" si="197"/>
        <v>1202.3009183764948</v>
      </c>
      <c r="Q100" s="1">
        <f t="shared" si="197"/>
        <v>1202.3191857155384</v>
      </c>
      <c r="R100" s="1">
        <f t="shared" si="197"/>
        <v>1202.2555394408862</v>
      </c>
      <c r="S100" s="18">
        <f t="shared" si="155"/>
        <v>369891531.37748802</v>
      </c>
      <c r="T100" s="1">
        <f t="shared" ref="T100:AI100" si="198">SUM(T51,T72)</f>
        <v>1201.0888119482595</v>
      </c>
      <c r="U100" s="1">
        <f t="shared" si="198"/>
        <v>1201.8539306045816</v>
      </c>
      <c r="V100" s="1">
        <f t="shared" si="198"/>
        <v>1201.6741172499983</v>
      </c>
      <c r="W100" s="1">
        <f t="shared" si="198"/>
        <v>1201.8132475597608</v>
      </c>
      <c r="X100" s="1">
        <f t="shared" si="198"/>
        <v>1201.7510329880379</v>
      </c>
      <c r="Y100" s="1">
        <f t="shared" si="198"/>
        <v>1201.7075113180631</v>
      </c>
      <c r="Z100" s="1">
        <f t="shared" si="198"/>
        <v>1201.9592560705173</v>
      </c>
      <c r="AA100" s="1">
        <f t="shared" si="198"/>
        <v>1201.8595160043808</v>
      </c>
      <c r="AB100" s="1">
        <f t="shared" si="198"/>
        <v>1202.1654203149415</v>
      </c>
      <c r="AC100" s="1">
        <f t="shared" si="198"/>
        <v>1202.3221310185231</v>
      </c>
      <c r="AD100" s="1">
        <f t="shared" si="198"/>
        <v>1202.4630633687268</v>
      </c>
      <c r="AE100" s="1">
        <f t="shared" si="198"/>
        <v>1202.5303311569728</v>
      </c>
      <c r="AF100" s="1">
        <f t="shared" si="198"/>
        <v>1202.2973038557811</v>
      </c>
      <c r="AG100" s="1">
        <f t="shared" si="198"/>
        <v>1202.4442584135445</v>
      </c>
      <c r="AH100" s="1">
        <f t="shared" si="198"/>
        <v>1202.5218864316735</v>
      </c>
      <c r="AI100" s="1">
        <f t="shared" si="198"/>
        <v>1202.697839108394</v>
      </c>
      <c r="AJ100" s="47">
        <f t="shared" si="158"/>
        <v>369914045.74441332</v>
      </c>
      <c r="AK100" s="48"/>
      <c r="AL100" s="47">
        <f t="shared" si="159"/>
        <v>1479611153.9012151</v>
      </c>
      <c r="AN100" s="18">
        <f>SUM(N106,AE106)</f>
        <v>56337591.93242617</v>
      </c>
      <c r="AQ100" s="5">
        <f t="shared" si="163"/>
        <v>5774497.7565782899</v>
      </c>
      <c r="AR100" s="5">
        <f t="shared" si="164"/>
        <v>5778225.6029689908</v>
      </c>
      <c r="AS100" s="5">
        <f t="shared" si="165"/>
        <v>5775873.4097759658</v>
      </c>
      <c r="AT100" s="5">
        <f t="shared" si="166"/>
        <v>5777891.7677498991</v>
      </c>
      <c r="AU100" s="5">
        <f t="shared" si="167"/>
        <v>5778115.0154800853</v>
      </c>
      <c r="AV100" s="5">
        <f t="shared" si="168"/>
        <v>5777410.6557748877</v>
      </c>
      <c r="AW100" s="5">
        <f t="shared" si="169"/>
        <v>5778246.3821731107</v>
      </c>
      <c r="AX100" s="5">
        <f t="shared" si="170"/>
        <v>5779073.9204285983</v>
      </c>
      <c r="AY100" s="5">
        <f t="shared" si="171"/>
        <v>5780821.4129117699</v>
      </c>
      <c r="AZ100" s="5">
        <f t="shared" si="172"/>
        <v>5780605.1801738469</v>
      </c>
      <c r="BA100" s="5">
        <f t="shared" si="173"/>
        <v>5782101.5850671846</v>
      </c>
      <c r="BB100" s="5">
        <f t="shared" si="174"/>
        <v>5781845.4350641416</v>
      </c>
      <c r="BC100" s="5">
        <f t="shared" si="175"/>
        <v>5781133.0953126149</v>
      </c>
      <c r="BD100" s="5">
        <f t="shared" si="176"/>
        <v>5782799.3652949575</v>
      </c>
      <c r="BE100" s="5">
        <f t="shared" si="177"/>
        <v>5783260.5822861511</v>
      </c>
      <c r="BF100" s="5">
        <f t="shared" si="178"/>
        <v>5783800.7529955981</v>
      </c>
    </row>
    <row r="101" spans="1:58">
      <c r="A101" s="24"/>
      <c r="B101" s="35" t="s">
        <v>219</v>
      </c>
      <c r="C101" s="1">
        <f t="shared" ref="C101:R101" si="199">SUM(C52,C73)</f>
        <v>1016.2817620109448</v>
      </c>
      <c r="D101" s="1">
        <f t="shared" si="199"/>
        <v>1016.2432295707174</v>
      </c>
      <c r="E101" s="1">
        <f t="shared" si="199"/>
        <v>1016.0102182749004</v>
      </c>
      <c r="F101" s="1">
        <f t="shared" si="199"/>
        <v>1016.2205879721122</v>
      </c>
      <c r="G101" s="1">
        <f t="shared" si="199"/>
        <v>1016.3042505573276</v>
      </c>
      <c r="H101" s="1">
        <f t="shared" si="199"/>
        <v>1016.4355662654854</v>
      </c>
      <c r="I101" s="1">
        <f t="shared" si="199"/>
        <v>1016.5373462239024</v>
      </c>
      <c r="J101" s="1">
        <f t="shared" si="199"/>
        <v>1016.6684606155384</v>
      </c>
      <c r="K101" s="1">
        <f t="shared" si="199"/>
        <v>1016.7168658322717</v>
      </c>
      <c r="L101" s="1">
        <f t="shared" si="199"/>
        <v>1016.851525035858</v>
      </c>
      <c r="M101" s="1">
        <f t="shared" si="199"/>
        <v>1016.7531915984085</v>
      </c>
      <c r="N101" s="1">
        <f t="shared" si="199"/>
        <v>1016.7837049139436</v>
      </c>
      <c r="O101" s="1">
        <f t="shared" si="199"/>
        <v>1016.6914085147412</v>
      </c>
      <c r="P101" s="1">
        <f t="shared" si="199"/>
        <v>1016.8039214017942</v>
      </c>
      <c r="Q101" s="1">
        <f t="shared" si="199"/>
        <v>1016.7262419745063</v>
      </c>
      <c r="R101" s="1">
        <f t="shared" si="199"/>
        <v>1016.8502349412006</v>
      </c>
      <c r="S101" s="18">
        <f t="shared" si="155"/>
        <v>264546273.13059825</v>
      </c>
      <c r="T101" s="1">
        <f t="shared" ref="T101:AI101" si="200">SUM(T52,T73)</f>
        <v>1018.8284051074628</v>
      </c>
      <c r="U101" s="1">
        <f t="shared" si="200"/>
        <v>1019.1805687041824</v>
      </c>
      <c r="V101" s="1">
        <f t="shared" si="200"/>
        <v>1018.9576814950206</v>
      </c>
      <c r="W101" s="1">
        <f t="shared" si="200"/>
        <v>1018.9322121125497</v>
      </c>
      <c r="X101" s="1">
        <f t="shared" si="200"/>
        <v>1019.3123219680954</v>
      </c>
      <c r="Y101" s="1">
        <f t="shared" si="200"/>
        <v>1019.1569704080837</v>
      </c>
      <c r="Z101" s="1">
        <f t="shared" si="200"/>
        <v>1019.4269606448203</v>
      </c>
      <c r="AA101" s="1">
        <f t="shared" si="200"/>
        <v>1019.5774846703174</v>
      </c>
      <c r="AB101" s="1">
        <f t="shared" si="200"/>
        <v>1019.517434737848</v>
      </c>
      <c r="AC101" s="1">
        <f t="shared" si="200"/>
        <v>1019.5458273171291</v>
      </c>
      <c r="AD101" s="1">
        <f t="shared" si="200"/>
        <v>1019.7715749153421</v>
      </c>
      <c r="AE101" s="1">
        <f t="shared" si="200"/>
        <v>1019.7594461019921</v>
      </c>
      <c r="AF101" s="1">
        <f t="shared" si="200"/>
        <v>1019.7481383452193</v>
      </c>
      <c r="AG101" s="1">
        <f t="shared" si="200"/>
        <v>1019.6970850984062</v>
      </c>
      <c r="AH101" s="1">
        <f t="shared" si="200"/>
        <v>1019.6993099229096</v>
      </c>
      <c r="AI101" s="1">
        <f t="shared" si="200"/>
        <v>1019.7485795959408</v>
      </c>
      <c r="AJ101" s="47">
        <f t="shared" si="158"/>
        <v>266044153.9769623</v>
      </c>
      <c r="AK101" s="48"/>
      <c r="AL101" s="47">
        <f t="shared" si="159"/>
        <v>1061178739.9181176</v>
      </c>
      <c r="AN101" s="18">
        <f>SUM(O106,AF106)</f>
        <v>56339303.508031905</v>
      </c>
      <c r="AQ101" s="5">
        <f t="shared" si="163"/>
        <v>4141673.3923087129</v>
      </c>
      <c r="AR101" s="5">
        <f t="shared" si="164"/>
        <v>4142950.0385838202</v>
      </c>
      <c r="AS101" s="5">
        <f t="shared" si="165"/>
        <v>4141094.3530940027</v>
      </c>
      <c r="AT101" s="5">
        <f t="shared" si="166"/>
        <v>4141846.91969244</v>
      </c>
      <c r="AU101" s="5">
        <f t="shared" si="167"/>
        <v>4143734.8303401507</v>
      </c>
      <c r="AV101" s="5">
        <f t="shared" si="168"/>
        <v>4143636.9753611358</v>
      </c>
      <c r="AW101" s="5">
        <f t="shared" si="169"/>
        <v>4145150.6588434391</v>
      </c>
      <c r="AX101" s="5">
        <f t="shared" si="170"/>
        <v>4146297.549693088</v>
      </c>
      <c r="AY101" s="5">
        <f t="shared" si="171"/>
        <v>4146250.1268182839</v>
      </c>
      <c r="AZ101" s="5">
        <f t="shared" si="172"/>
        <v>4146914.1766702561</v>
      </c>
      <c r="BA101" s="5">
        <f t="shared" si="173"/>
        <v>4147433.1246238863</v>
      </c>
      <c r="BB101" s="5">
        <f t="shared" si="174"/>
        <v>4147508.0059499159</v>
      </c>
      <c r="BC101" s="5">
        <f t="shared" si="175"/>
        <v>4147086.0280152014</v>
      </c>
      <c r="BD101" s="5">
        <f t="shared" si="176"/>
        <v>4147336.3494763295</v>
      </c>
      <c r="BE101" s="5">
        <f t="shared" si="177"/>
        <v>4147029.0284206951</v>
      </c>
      <c r="BF101" s="5">
        <f t="shared" si="178"/>
        <v>4147734.7313740896</v>
      </c>
    </row>
    <row r="102" spans="1:58">
      <c r="A102" s="8"/>
      <c r="B102" s="35" t="s">
        <v>220</v>
      </c>
      <c r="C102" s="1">
        <f t="shared" ref="C102:R102" si="201">SUM(C53,C74)</f>
        <v>1458.3616031651754</v>
      </c>
      <c r="D102" s="1">
        <f t="shared" si="201"/>
        <v>1458.4626639950197</v>
      </c>
      <c r="E102" s="1">
        <f t="shared" si="201"/>
        <v>1458.8068380129462</v>
      </c>
      <c r="F102" s="1">
        <f t="shared" si="201"/>
        <v>1457.9291339920317</v>
      </c>
      <c r="G102" s="1">
        <f t="shared" si="201"/>
        <v>1458.4229559272189</v>
      </c>
      <c r="H102" s="1">
        <f t="shared" si="201"/>
        <v>1458.5586484236183</v>
      </c>
      <c r="I102" s="1">
        <f t="shared" si="201"/>
        <v>1458.3765740011931</v>
      </c>
      <c r="J102" s="1">
        <f t="shared" si="201"/>
        <v>1458.5917579840661</v>
      </c>
      <c r="K102" s="1">
        <f t="shared" si="201"/>
        <v>1458.4363965581713</v>
      </c>
      <c r="L102" s="1">
        <f t="shared" si="201"/>
        <v>1458.2795703503975</v>
      </c>
      <c r="M102" s="1">
        <f t="shared" si="201"/>
        <v>1458.2151247697184</v>
      </c>
      <c r="N102" s="1">
        <f t="shared" si="201"/>
        <v>1458.4702837290838</v>
      </c>
      <c r="O102" s="1">
        <f t="shared" si="201"/>
        <v>1458.3046981131486</v>
      </c>
      <c r="P102" s="1">
        <f t="shared" si="201"/>
        <v>1458.1177919221093</v>
      </c>
      <c r="Q102" s="1">
        <f t="shared" si="201"/>
        <v>1458.3297347418311</v>
      </c>
      <c r="R102" s="1">
        <f t="shared" si="201"/>
        <v>1457.7514237595719</v>
      </c>
      <c r="S102" s="18">
        <f t="shared" si="155"/>
        <v>544448264.86970508</v>
      </c>
      <c r="T102" s="1">
        <f t="shared" ref="T102:AI102" si="202">SUM(T53,T74)</f>
        <v>1459.023651330348</v>
      </c>
      <c r="U102" s="1">
        <f t="shared" si="202"/>
        <v>1459.0403582709159</v>
      </c>
      <c r="V102" s="1">
        <f t="shared" si="202"/>
        <v>1459.1854009053795</v>
      </c>
      <c r="W102" s="1">
        <f t="shared" si="202"/>
        <v>1459.5856705677293</v>
      </c>
      <c r="X102" s="1">
        <f t="shared" si="202"/>
        <v>1459.5875187078773</v>
      </c>
      <c r="Y102" s="1">
        <f t="shared" si="202"/>
        <v>1459.6114024995022</v>
      </c>
      <c r="Z102" s="1">
        <f t="shared" si="202"/>
        <v>1459.4738170165388</v>
      </c>
      <c r="AA102" s="1">
        <f t="shared" si="202"/>
        <v>1459.6370799950209</v>
      </c>
      <c r="AB102" s="1">
        <f t="shared" si="202"/>
        <v>1459.5008179573701</v>
      </c>
      <c r="AC102" s="1">
        <f t="shared" si="202"/>
        <v>1459.4576911918346</v>
      </c>
      <c r="AD102" s="1">
        <f t="shared" si="202"/>
        <v>1459.4116253818756</v>
      </c>
      <c r="AE102" s="1">
        <f t="shared" si="202"/>
        <v>1459.4697932691265</v>
      </c>
      <c r="AF102" s="1">
        <f t="shared" si="202"/>
        <v>1459.2764090113556</v>
      </c>
      <c r="AG102" s="1">
        <f t="shared" si="202"/>
        <v>1459.4655981770911</v>
      </c>
      <c r="AH102" s="1">
        <f t="shared" si="202"/>
        <v>1459.7922762400415</v>
      </c>
      <c r="AI102" s="1">
        <f t="shared" si="202"/>
        <v>1459.8903910186223</v>
      </c>
      <c r="AJ102" s="47">
        <f t="shared" si="158"/>
        <v>545288325.70864189</v>
      </c>
      <c r="AK102" s="48"/>
      <c r="AL102" s="47">
        <f t="shared" si="159"/>
        <v>2179472857.3617859</v>
      </c>
      <c r="AN102" s="18">
        <f>SUM(P106,AG106)</f>
        <v>56339255.490122139</v>
      </c>
      <c r="AQ102" s="5">
        <f t="shared" si="163"/>
        <v>8511136.7231479101</v>
      </c>
      <c r="AR102" s="5">
        <f t="shared" si="164"/>
        <v>8511823.8849308696</v>
      </c>
      <c r="AS102" s="5">
        <f t="shared" si="165"/>
        <v>8514678.7063875832</v>
      </c>
      <c r="AT102" s="5">
        <f t="shared" si="166"/>
        <v>8511892.6348253787</v>
      </c>
      <c r="AU102" s="5">
        <f t="shared" si="167"/>
        <v>8514785.1300801393</v>
      </c>
      <c r="AV102" s="5">
        <f t="shared" si="168"/>
        <v>8515716.4461046476</v>
      </c>
      <c r="AW102" s="5">
        <f t="shared" si="169"/>
        <v>8513850.9043623302</v>
      </c>
      <c r="AX102" s="5">
        <f t="shared" si="170"/>
        <v>8516059.5508127734</v>
      </c>
      <c r="AY102" s="5">
        <f t="shared" si="171"/>
        <v>8514357.5878547151</v>
      </c>
      <c r="AZ102" s="5">
        <f t="shared" si="172"/>
        <v>8513190.727391962</v>
      </c>
      <c r="BA102" s="5">
        <f t="shared" si="173"/>
        <v>8512545.8532001525</v>
      </c>
      <c r="BB102" s="5">
        <f t="shared" si="174"/>
        <v>8514374.2929523215</v>
      </c>
      <c r="BC102" s="5">
        <f t="shared" si="175"/>
        <v>8512279.5166498479</v>
      </c>
      <c r="BD102" s="5">
        <f t="shared" si="176"/>
        <v>8512292.8381827418</v>
      </c>
      <c r="BE102" s="5">
        <f t="shared" si="177"/>
        <v>8515436.0709768869</v>
      </c>
      <c r="BF102" s="5">
        <f t="shared" si="178"/>
        <v>8512633.7593421936</v>
      </c>
    </row>
    <row r="103" spans="1:58">
      <c r="A103" s="8"/>
      <c r="B103" s="35" t="s">
        <v>221</v>
      </c>
      <c r="C103" s="1">
        <f t="shared" ref="C103:R103" si="203">SUM(C54,C75)</f>
        <v>1318.4437107721401</v>
      </c>
      <c r="D103" s="1">
        <f t="shared" si="203"/>
        <v>1318.5494292221122</v>
      </c>
      <c r="E103" s="1">
        <f t="shared" si="203"/>
        <v>1318.5504909203194</v>
      </c>
      <c r="F103" s="1">
        <f t="shared" si="203"/>
        <v>1318.5944290298803</v>
      </c>
      <c r="G103" s="1">
        <f t="shared" si="203"/>
        <v>1318.706205239283</v>
      </c>
      <c r="H103" s="1">
        <f t="shared" si="203"/>
        <v>1318.734791404499</v>
      </c>
      <c r="I103" s="1">
        <f t="shared" si="203"/>
        <v>1318.7699894752982</v>
      </c>
      <c r="J103" s="1">
        <f t="shared" si="203"/>
        <v>1318.5483002938281</v>
      </c>
      <c r="K103" s="1">
        <f t="shared" si="203"/>
        <v>1318.7290382057749</v>
      </c>
      <c r="L103" s="1">
        <f t="shared" si="203"/>
        <v>1318.903994755578</v>
      </c>
      <c r="M103" s="1">
        <f t="shared" si="203"/>
        <v>1318.8547955079662</v>
      </c>
      <c r="N103" s="1">
        <f t="shared" si="203"/>
        <v>1318.8541866252963</v>
      </c>
      <c r="O103" s="1">
        <f t="shared" si="203"/>
        <v>1318.7325805163321</v>
      </c>
      <c r="P103" s="1">
        <f t="shared" si="203"/>
        <v>1318.9556925974093</v>
      </c>
      <c r="Q103" s="1">
        <f t="shared" si="203"/>
        <v>1318.9766630388444</v>
      </c>
      <c r="R103" s="1">
        <f t="shared" si="203"/>
        <v>1318.8206841322467</v>
      </c>
      <c r="S103" s="18">
        <f t="shared" si="155"/>
        <v>445198394.3049283</v>
      </c>
      <c r="T103" s="1">
        <f t="shared" ref="T103:AI103" si="204">SUM(T54,T75)</f>
        <v>1318.5716924855715</v>
      </c>
      <c r="U103" s="1">
        <f t="shared" si="204"/>
        <v>1318.5973476065737</v>
      </c>
      <c r="V103" s="1">
        <f t="shared" si="204"/>
        <v>1318.8558350348621</v>
      </c>
      <c r="W103" s="1">
        <f t="shared" si="204"/>
        <v>1318.8940759591626</v>
      </c>
      <c r="X103" s="1">
        <f t="shared" si="204"/>
        <v>1318.7470716331018</v>
      </c>
      <c r="Y103" s="1">
        <f t="shared" si="204"/>
        <v>1318.8625512415874</v>
      </c>
      <c r="Z103" s="1">
        <f t="shared" si="204"/>
        <v>1319.2620482378436</v>
      </c>
      <c r="AA103" s="1">
        <f t="shared" si="204"/>
        <v>1319.3943663368543</v>
      </c>
      <c r="AB103" s="1">
        <f t="shared" si="204"/>
        <v>1319.4546764743029</v>
      </c>
      <c r="AC103" s="1">
        <f t="shared" si="204"/>
        <v>1319.4347939085665</v>
      </c>
      <c r="AD103" s="1">
        <f t="shared" si="204"/>
        <v>1319.5434518529869</v>
      </c>
      <c r="AE103" s="1">
        <f t="shared" si="204"/>
        <v>1319.5160027711145</v>
      </c>
      <c r="AF103" s="1">
        <f t="shared" si="204"/>
        <v>1319.6140249970108</v>
      </c>
      <c r="AG103" s="1">
        <f t="shared" si="204"/>
        <v>1319.8562270999973</v>
      </c>
      <c r="AH103" s="1">
        <f t="shared" si="204"/>
        <v>1319.9445305800828</v>
      </c>
      <c r="AI103" s="1">
        <f t="shared" si="204"/>
        <v>1319.8591465888267</v>
      </c>
      <c r="AJ103" s="47">
        <f t="shared" si="158"/>
        <v>445564881.65833712</v>
      </c>
      <c r="AK103" s="48"/>
      <c r="AL103" s="47">
        <f t="shared" si="159"/>
        <v>1781526476.5344539</v>
      </c>
      <c r="AN103" s="18">
        <f>SUM(Q106,AH106)</f>
        <v>56341862.539369613</v>
      </c>
      <c r="AQ103" s="5">
        <f t="shared" si="163"/>
        <v>6953850.2370184315</v>
      </c>
      <c r="AR103" s="5">
        <f t="shared" si="164"/>
        <v>6954543.1225379258</v>
      </c>
      <c r="AS103" s="5">
        <f t="shared" si="165"/>
        <v>6955912.128188408</v>
      </c>
      <c r="AT103" s="5">
        <f t="shared" si="166"/>
        <v>6956345.6139493352</v>
      </c>
      <c r="AU103" s="5">
        <f t="shared" si="167"/>
        <v>6956159.7876848802</v>
      </c>
      <c r="AV103" s="5">
        <f t="shared" si="168"/>
        <v>6956919.7419336969</v>
      </c>
      <c r="AW103" s="5">
        <f t="shared" si="169"/>
        <v>6959213.0320009524</v>
      </c>
      <c r="AX103" s="5">
        <f t="shared" si="170"/>
        <v>6958741.5124305971</v>
      </c>
      <c r="AY103" s="5">
        <f t="shared" si="171"/>
        <v>6960013.312403176</v>
      </c>
      <c r="AZ103" s="5">
        <f t="shared" si="172"/>
        <v>6960831.5637697848</v>
      </c>
      <c r="BA103" s="5">
        <f t="shared" si="173"/>
        <v>6961145.3116773488</v>
      </c>
      <c r="BB103" s="5">
        <f t="shared" si="174"/>
        <v>6960997.2562956521</v>
      </c>
      <c r="BC103" s="5">
        <f t="shared" si="175"/>
        <v>6960872.8108237805</v>
      </c>
      <c r="BD103" s="5">
        <f t="shared" si="176"/>
        <v>6963328.3475371124</v>
      </c>
      <c r="BE103" s="5">
        <f t="shared" si="177"/>
        <v>6963905.0661311438</v>
      </c>
      <c r="BF103" s="5">
        <f t="shared" si="178"/>
        <v>6962631.2490541926</v>
      </c>
    </row>
    <row r="104" spans="1:58">
      <c r="A104" s="8"/>
      <c r="B104" s="35" t="s">
        <v>222</v>
      </c>
      <c r="C104" s="1">
        <f t="shared" ref="C104:R104" si="205">SUM(C55,C76)</f>
        <v>1450.7290207432834</v>
      </c>
      <c r="D104" s="1">
        <f t="shared" si="205"/>
        <v>1450.4731918914345</v>
      </c>
      <c r="E104" s="1">
        <f t="shared" si="205"/>
        <v>1450.5680428994028</v>
      </c>
      <c r="F104" s="1">
        <f t="shared" si="205"/>
        <v>1450.6606647848607</v>
      </c>
      <c r="G104" s="1">
        <f t="shared" si="205"/>
        <v>1450.5234451485549</v>
      </c>
      <c r="H104" s="1">
        <f t="shared" si="205"/>
        <v>1450.3135236550488</v>
      </c>
      <c r="I104" s="1">
        <f t="shared" si="205"/>
        <v>1449.912092625696</v>
      </c>
      <c r="J104" s="1">
        <f t="shared" si="205"/>
        <v>1450.1529778187248</v>
      </c>
      <c r="K104" s="1">
        <f t="shared" si="205"/>
        <v>1450.1415335723152</v>
      </c>
      <c r="L104" s="1">
        <f t="shared" si="205"/>
        <v>1450.4261916474145</v>
      </c>
      <c r="M104" s="1">
        <f t="shared" si="205"/>
        <v>1450.2998234737045</v>
      </c>
      <c r="N104" s="1">
        <f t="shared" si="205"/>
        <v>1450.3974095854578</v>
      </c>
      <c r="O104" s="1">
        <f t="shared" si="205"/>
        <v>1451.1538723860563</v>
      </c>
      <c r="P104" s="1">
        <f t="shared" si="205"/>
        <v>1450.400227089639</v>
      </c>
      <c r="Q104" s="1">
        <f t="shared" si="205"/>
        <v>1450.3323828517939</v>
      </c>
      <c r="R104" s="1">
        <f t="shared" si="205"/>
        <v>1450.7044904354427</v>
      </c>
      <c r="S104" s="18">
        <f t="shared" si="155"/>
        <v>538573616.2043978</v>
      </c>
      <c r="T104" s="1">
        <f t="shared" ref="T104:AI104" si="206">SUM(T55,T76)</f>
        <v>1452.5294901482594</v>
      </c>
      <c r="U104" s="1">
        <f t="shared" si="206"/>
        <v>1452.7313699482061</v>
      </c>
      <c r="V104" s="1">
        <f t="shared" si="206"/>
        <v>1452.5568758924292</v>
      </c>
      <c r="W104" s="1">
        <f t="shared" si="206"/>
        <v>1452.5523289890441</v>
      </c>
      <c r="X104" s="1">
        <f t="shared" si="206"/>
        <v>1452.6122224327032</v>
      </c>
      <c r="Y104" s="1">
        <f t="shared" si="206"/>
        <v>1452.4534294618604</v>
      </c>
      <c r="Z104" s="1">
        <f t="shared" si="206"/>
        <v>1452.4791726936255</v>
      </c>
      <c r="AA104" s="1">
        <f t="shared" si="206"/>
        <v>1452.4290879063753</v>
      </c>
      <c r="AB104" s="1">
        <f t="shared" si="206"/>
        <v>1452.4005458358552</v>
      </c>
      <c r="AC104" s="1">
        <f t="shared" si="206"/>
        <v>1452.2359802308738</v>
      </c>
      <c r="AD104" s="1">
        <f t="shared" si="206"/>
        <v>1452.4301310061744</v>
      </c>
      <c r="AE104" s="1">
        <f t="shared" si="206"/>
        <v>1452.2973387780901</v>
      </c>
      <c r="AF104" s="1">
        <f t="shared" si="206"/>
        <v>1452.3158658380471</v>
      </c>
      <c r="AG104" s="1">
        <f t="shared" si="206"/>
        <v>1452.3833293752971</v>
      </c>
      <c r="AH104" s="1">
        <f t="shared" si="206"/>
        <v>1452.5582618721119</v>
      </c>
      <c r="AI104" s="1">
        <f t="shared" si="206"/>
        <v>1452.743159763756</v>
      </c>
      <c r="AJ104" s="47">
        <f t="shared" si="158"/>
        <v>540084055.35614693</v>
      </c>
      <c r="AK104" s="48"/>
      <c r="AL104" s="47">
        <f t="shared" si="159"/>
        <v>2157314285.5902305</v>
      </c>
      <c r="AN104" s="18">
        <f>SUM(R106,AI106)</f>
        <v>56338378.974235982</v>
      </c>
      <c r="AQ104" s="5">
        <f t="shared" si="163"/>
        <v>8428909.981064178</v>
      </c>
      <c r="AR104" s="5">
        <f t="shared" si="164"/>
        <v>8428596.7278864998</v>
      </c>
      <c r="AS104" s="5">
        <f t="shared" si="165"/>
        <v>8428134.2941100802</v>
      </c>
      <c r="AT104" s="5">
        <f t="shared" si="166"/>
        <v>8428645.6872176379</v>
      </c>
      <c r="AU104" s="5">
        <f t="shared" si="167"/>
        <v>8428196.7043824773</v>
      </c>
      <c r="AV104" s="5">
        <f t="shared" si="168"/>
        <v>8426055.9841076266</v>
      </c>
      <c r="AW104" s="5">
        <f t="shared" si="169"/>
        <v>8423875.0570018925</v>
      </c>
      <c r="AX104" s="5">
        <f t="shared" si="170"/>
        <v>8424982.6482689902</v>
      </c>
      <c r="AY104" s="5">
        <f t="shared" si="171"/>
        <v>8424750.522735104</v>
      </c>
      <c r="AZ104" s="5">
        <f t="shared" si="172"/>
        <v>8425447.6840531807</v>
      </c>
      <c r="BA104" s="5">
        <f t="shared" si="173"/>
        <v>8425841.1886347588</v>
      </c>
      <c r="BB104" s="5">
        <f t="shared" si="174"/>
        <v>8425636.8021773193</v>
      </c>
      <c r="BC104" s="5">
        <f t="shared" si="175"/>
        <v>8430136.5207831431</v>
      </c>
      <c r="BD104" s="5">
        <f t="shared" si="176"/>
        <v>8426152.375683222</v>
      </c>
      <c r="BE104" s="5">
        <f t="shared" si="177"/>
        <v>8426774.0952255744</v>
      </c>
      <c r="BF104" s="5">
        <f t="shared" si="178"/>
        <v>8430008.2574472465</v>
      </c>
    </row>
    <row r="105" spans="1:58" ht="23.25">
      <c r="A105" s="24"/>
      <c r="B105" s="35" t="s">
        <v>223</v>
      </c>
      <c r="C105" s="1">
        <f t="shared" ref="C105:R105" si="207">SUM(C56,C77)</f>
        <v>1361.3067427791045</v>
      </c>
      <c r="D105" s="1">
        <f t="shared" si="207"/>
        <v>1361.4244975129495</v>
      </c>
      <c r="E105" s="1">
        <f t="shared" si="207"/>
        <v>1361.4373745169335</v>
      </c>
      <c r="F105" s="1">
        <f t="shared" si="207"/>
        <v>1361.5281405019932</v>
      </c>
      <c r="G105" s="1">
        <f t="shared" si="207"/>
        <v>1361.2555481206371</v>
      </c>
      <c r="H105" s="1">
        <f t="shared" si="207"/>
        <v>1361.4553138030271</v>
      </c>
      <c r="I105" s="1">
        <f t="shared" si="207"/>
        <v>1361.5257040320694</v>
      </c>
      <c r="J105" s="1">
        <f t="shared" si="207"/>
        <v>1361.6596743902362</v>
      </c>
      <c r="K105" s="1">
        <f t="shared" si="207"/>
        <v>1361.9693353013913</v>
      </c>
      <c r="L105" s="1">
        <f t="shared" si="207"/>
        <v>1361.6813176609569</v>
      </c>
      <c r="M105" s="1">
        <f t="shared" si="207"/>
        <v>1361.8632817750986</v>
      </c>
      <c r="N105" s="1">
        <f t="shared" si="207"/>
        <v>1361.5474692237062</v>
      </c>
      <c r="O105" s="1">
        <f t="shared" si="207"/>
        <v>1361.5810457290859</v>
      </c>
      <c r="P105" s="1">
        <f t="shared" si="207"/>
        <v>1361.8357671659364</v>
      </c>
      <c r="Q105" s="1">
        <f t="shared" si="207"/>
        <v>1361.9438075280852</v>
      </c>
      <c r="R105" s="1">
        <f t="shared" si="207"/>
        <v>1361.8299838922371</v>
      </c>
      <c r="S105" s="18">
        <f t="shared" si="155"/>
        <v>474623042.53541201</v>
      </c>
      <c r="T105" s="1">
        <f t="shared" ref="T105:AI105" si="208">SUM(T56,T77)</f>
        <v>1361.9456740985081</v>
      </c>
      <c r="U105" s="1">
        <f t="shared" si="208"/>
        <v>1361.8244412519923</v>
      </c>
      <c r="V105" s="1">
        <f t="shared" si="208"/>
        <v>1361.9740514063751</v>
      </c>
      <c r="W105" s="1">
        <f t="shared" si="208"/>
        <v>1362.1334007251</v>
      </c>
      <c r="X105" s="1">
        <f t="shared" si="208"/>
        <v>1362.2467008853437</v>
      </c>
      <c r="Y105" s="1">
        <f t="shared" si="208"/>
        <v>1362.1631428167707</v>
      </c>
      <c r="Z105" s="1">
        <f t="shared" si="208"/>
        <v>1362.3256153129464</v>
      </c>
      <c r="AA105" s="1">
        <f t="shared" si="208"/>
        <v>1362.1613140657366</v>
      </c>
      <c r="AB105" s="1">
        <f t="shared" si="208"/>
        <v>1362.169056303185</v>
      </c>
      <c r="AC105" s="1">
        <f t="shared" si="208"/>
        <v>1362.2880196573706</v>
      </c>
      <c r="AD105" s="1">
        <f t="shared" si="208"/>
        <v>1362.390588783069</v>
      </c>
      <c r="AE105" s="1">
        <f t="shared" si="208"/>
        <v>1362.6782968509974</v>
      </c>
      <c r="AF105" s="1">
        <f t="shared" si="208"/>
        <v>1362.6291664966116</v>
      </c>
      <c r="AG105" s="1">
        <f t="shared" si="208"/>
        <v>1362.8131758061745</v>
      </c>
      <c r="AH105" s="1">
        <f t="shared" si="208"/>
        <v>1362.7536703649425</v>
      </c>
      <c r="AI105" s="1">
        <f t="shared" si="208"/>
        <v>1362.7234170115112</v>
      </c>
      <c r="AJ105" s="47">
        <f t="shared" si="158"/>
        <v>475118788.03796846</v>
      </c>
      <c r="AK105" s="48"/>
      <c r="AL105" s="47">
        <f t="shared" si="159"/>
        <v>1899483531.7623255</v>
      </c>
      <c r="AN105" s="11">
        <f>AN89^2+AN90^2+AN91^2+AN92^2+AN93^2+AN94^2+AN95^2+AN96^2+AN97^2+AN98^2+AN99^2+AN100^2+AN101^2+AN102^2+AN103^2+AN104^2</f>
        <v>5.0769069491949584E+16</v>
      </c>
      <c r="AO105" s="36" t="s">
        <v>225</v>
      </c>
      <c r="AQ105" s="5">
        <f t="shared" si="163"/>
        <v>7416103.7260297583</v>
      </c>
      <c r="AR105" s="5">
        <f t="shared" si="164"/>
        <v>7416084.7824843833</v>
      </c>
      <c r="AS105" s="5">
        <f t="shared" si="165"/>
        <v>7416969.7948496277</v>
      </c>
      <c r="AT105" s="5">
        <f t="shared" si="166"/>
        <v>7418332.1911595436</v>
      </c>
      <c r="AU105" s="5">
        <f t="shared" si="167"/>
        <v>7417464.5003406359</v>
      </c>
      <c r="AV105" s="5">
        <f t="shared" si="168"/>
        <v>7418097.4972400106</v>
      </c>
      <c r="AW105" s="5">
        <f t="shared" si="169"/>
        <v>7419366.0098975832</v>
      </c>
      <c r="AX105" s="5">
        <f t="shared" si="170"/>
        <v>7419200.7771532731</v>
      </c>
      <c r="AY105" s="5">
        <f t="shared" si="171"/>
        <v>7420929.9766139667</v>
      </c>
      <c r="AZ105" s="5">
        <f t="shared" si="172"/>
        <v>7420008.950650447</v>
      </c>
      <c r="BA105" s="5">
        <f t="shared" si="173"/>
        <v>7421559.1512511559</v>
      </c>
      <c r="BB105" s="5">
        <f t="shared" si="174"/>
        <v>7421406.0245453063</v>
      </c>
      <c r="BC105" s="5">
        <f t="shared" si="175"/>
        <v>7421321.2803947795</v>
      </c>
      <c r="BD105" s="5">
        <f t="shared" si="176"/>
        <v>7423711.862439041</v>
      </c>
      <c r="BE105" s="5">
        <f t="shared" si="177"/>
        <v>7423976.3460366279</v>
      </c>
      <c r="BF105" s="5">
        <f t="shared" si="178"/>
        <v>7423191.2343761809</v>
      </c>
    </row>
    <row r="106" spans="1:58">
      <c r="A106" s="12" t="s">
        <v>111</v>
      </c>
      <c r="B106" s="12"/>
      <c r="C106" s="11">
        <f>C89^2+C90^2+C91^2+C92^2+C93^2+C94^2+C95^2+C96^2+C97^2+C98^2+C99^2+C100^2+C101^2+C102^2+C105^2+C103^2+C104^2</f>
        <v>28146442.387724295</v>
      </c>
      <c r="D106" s="11">
        <f t="shared" ref="D106:R106" si="209">D89^2+D90^2+D91^2+D92^2+D93^2+D94^2+D95^2+D96^2+D97^2+D98^2+D99^2+D100^2+D101^2+D102^2+D105^2+D103^2+D104^2</f>
        <v>28145179.491479039</v>
      </c>
      <c r="E106" s="11">
        <f t="shared" si="209"/>
        <v>28142834.327083819</v>
      </c>
      <c r="F106" s="11">
        <f t="shared" si="209"/>
        <v>28140865.574721072</v>
      </c>
      <c r="G106" s="11">
        <f t="shared" si="209"/>
        <v>28143913.287683997</v>
      </c>
      <c r="H106" s="11">
        <f t="shared" si="209"/>
        <v>28143158.515787225</v>
      </c>
      <c r="I106" s="11">
        <f t="shared" si="209"/>
        <v>28141873.802654002</v>
      </c>
      <c r="J106" s="11">
        <f t="shared" si="209"/>
        <v>28145321.601361603</v>
      </c>
      <c r="K106" s="11">
        <f t="shared" si="209"/>
        <v>28141644.44773341</v>
      </c>
      <c r="L106" s="11">
        <f t="shared" si="209"/>
        <v>28139153.682960127</v>
      </c>
      <c r="M106" s="11">
        <f t="shared" si="209"/>
        <v>28137127.714280769</v>
      </c>
      <c r="N106" s="11">
        <f t="shared" si="209"/>
        <v>28142834.099358492</v>
      </c>
      <c r="O106" s="11">
        <f t="shared" si="209"/>
        <v>28142439.29481516</v>
      </c>
      <c r="P106" s="11">
        <f t="shared" si="209"/>
        <v>28143219.233733047</v>
      </c>
      <c r="Q106" s="11">
        <f t="shared" si="209"/>
        <v>28143098.753059477</v>
      </c>
      <c r="R106" s="11">
        <f t="shared" si="209"/>
        <v>28137957.400139071</v>
      </c>
      <c r="S106" s="11">
        <f>SUM(S89:S105)</f>
        <v>7204432453.9317617</v>
      </c>
      <c r="T106" s="11">
        <f>T89^2+T90^2+T91^2+T92^2+T93^2+T94^2+T95^2+T96^2+T97^2+T98^2+T99^2+T100^2+T101^2+T102^2+T105^2+T103^2+T104^2</f>
        <v>28165888.865571495</v>
      </c>
      <c r="U106" s="11">
        <f t="shared" ref="U106:AI106" si="210">U89^2+U90^2+U91^2+U92^2+U93^2+U94^2+U95^2+U96^2+U97^2+U98^2+U99^2+U100^2+U101^2+U102^2+U105^2+U103^2+U104^2</f>
        <v>28174932.634621456</v>
      </c>
      <c r="V106" s="11">
        <f t="shared" si="210"/>
        <v>28176762.481209241</v>
      </c>
      <c r="W106" s="11">
        <f t="shared" si="210"/>
        <v>28180098.038247626</v>
      </c>
      <c r="X106" s="11">
        <f t="shared" si="210"/>
        <v>28182379.556068305</v>
      </c>
      <c r="Y106" s="11">
        <f t="shared" si="210"/>
        <v>28183551.40242504</v>
      </c>
      <c r="Z106" s="11">
        <f t="shared" si="210"/>
        <v>28189148.355821978</v>
      </c>
      <c r="AA106" s="11">
        <f t="shared" si="210"/>
        <v>28188877.822255705</v>
      </c>
      <c r="AB106" s="11">
        <f t="shared" si="210"/>
        <v>28190672.785258129</v>
      </c>
      <c r="AC106" s="11">
        <f t="shared" si="210"/>
        <v>28191408.172101818</v>
      </c>
      <c r="AD106" s="11">
        <f t="shared" si="210"/>
        <v>28192070.831320435</v>
      </c>
      <c r="AE106" s="11">
        <f t="shared" si="210"/>
        <v>28194757.833067678</v>
      </c>
      <c r="AF106" s="11">
        <f t="shared" si="210"/>
        <v>28196864.213216748</v>
      </c>
      <c r="AG106" s="11">
        <f t="shared" si="210"/>
        <v>28196036.256389089</v>
      </c>
      <c r="AH106" s="11">
        <f t="shared" si="210"/>
        <v>28198763.786310133</v>
      </c>
      <c r="AI106" s="11">
        <f t="shared" si="210"/>
        <v>28200421.574096911</v>
      </c>
      <c r="AJ106" s="50">
        <f>SUM(AJ89:AJ105)</f>
        <v>7216041607.6373806</v>
      </c>
      <c r="AK106" s="48"/>
      <c r="AL106" s="49"/>
    </row>
    <row r="108" spans="1:58" hidden="1"/>
    <row r="109" spans="1:58" hidden="1">
      <c r="A109" s="58" t="s">
        <v>52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</row>
    <row r="110" spans="1:58" hidden="1"/>
    <row r="111" spans="1:58" hidden="1">
      <c r="A111" s="3" t="s">
        <v>53</v>
      </c>
      <c r="B111" s="3"/>
    </row>
    <row r="112" spans="1:58" hidden="1">
      <c r="A112" t="s">
        <v>54</v>
      </c>
      <c r="C112" t="s">
        <v>13</v>
      </c>
      <c r="S112" t="s">
        <v>11</v>
      </c>
      <c r="T112" t="s">
        <v>12</v>
      </c>
      <c r="W112" t="s">
        <v>0</v>
      </c>
      <c r="X112" t="s">
        <v>2</v>
      </c>
      <c r="Y112" t="s">
        <v>15</v>
      </c>
      <c r="Z112" t="s">
        <v>48</v>
      </c>
    </row>
    <row r="113" spans="1:26" hidden="1">
      <c r="A113" t="s">
        <v>55</v>
      </c>
      <c r="C113" t="s">
        <v>58</v>
      </c>
      <c r="S113" t="s">
        <v>59</v>
      </c>
      <c r="T113" t="s">
        <v>62</v>
      </c>
      <c r="V113" t="s">
        <v>1</v>
      </c>
    </row>
    <row r="114" spans="1:26" hidden="1">
      <c r="A114" t="s">
        <v>56</v>
      </c>
      <c r="C114" t="s">
        <v>58</v>
      </c>
      <c r="S114" t="s">
        <v>60</v>
      </c>
      <c r="T114" t="s">
        <v>63</v>
      </c>
      <c r="V114" t="s">
        <v>3</v>
      </c>
    </row>
    <row r="115" spans="1:26" hidden="1">
      <c r="A115" t="s">
        <v>57</v>
      </c>
      <c r="C115" t="s">
        <v>58</v>
      </c>
      <c r="S115" t="s">
        <v>61</v>
      </c>
      <c r="T115" t="s">
        <v>64</v>
      </c>
      <c r="V115" t="s">
        <v>23</v>
      </c>
    </row>
    <row r="116" spans="1:26" hidden="1">
      <c r="A116" t="s">
        <v>24</v>
      </c>
      <c r="C116">
        <v>6</v>
      </c>
      <c r="S116">
        <v>15.16</v>
      </c>
    </row>
    <row r="117" spans="1:26" hidden="1"/>
    <row r="118" spans="1:26" hidden="1"/>
    <row r="119" spans="1:26" hidden="1">
      <c r="A119" t="s">
        <v>55</v>
      </c>
      <c r="T119" t="s">
        <v>56</v>
      </c>
      <c r="X119" t="s">
        <v>57</v>
      </c>
    </row>
    <row r="120" spans="1:26" hidden="1">
      <c r="C120" s="16" t="s">
        <v>65</v>
      </c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U120" t="s">
        <v>65</v>
      </c>
      <c r="V120" t="e">
        <f>(C79^2+#REF!^2+#REF!^2+T79^2)/(K7*1)</f>
        <v>#REF!</v>
      </c>
      <c r="Y120" t="s">
        <v>65</v>
      </c>
      <c r="Z120" t="e">
        <f>(#REF!^2+#REF!^2+#REF!^2+#REF!^2)/(K7*1)</f>
        <v>#REF!</v>
      </c>
    </row>
    <row r="121" spans="1:26" hidden="1"/>
    <row r="122" spans="1:26" hidden="1">
      <c r="A122" t="s">
        <v>97</v>
      </c>
      <c r="C122">
        <f>S58^2/(S6*S9*1)</f>
        <v>891914027.56736827</v>
      </c>
      <c r="T122" t="s">
        <v>67</v>
      </c>
      <c r="U122">
        <f>S79^2/(S6*S9*1)</f>
        <v>892082937.66729391</v>
      </c>
      <c r="X122" t="s">
        <v>71</v>
      </c>
      <c r="Y122" t="e">
        <f>#REF!^2/(S6*S9*1)</f>
        <v>#REF!</v>
      </c>
    </row>
    <row r="123" spans="1:26" hidden="1"/>
    <row r="124" spans="1:26" hidden="1">
      <c r="A124" t="s">
        <v>98</v>
      </c>
      <c r="C124" t="e">
        <f>#REF!-C122</f>
        <v>#REF!</v>
      </c>
      <c r="T124" t="s">
        <v>68</v>
      </c>
      <c r="U124" t="e">
        <f>V120-U122</f>
        <v>#REF!</v>
      </c>
      <c r="X124" t="s">
        <v>72</v>
      </c>
      <c r="Y124" t="e">
        <f>Z120-Y122</f>
        <v>#REF!</v>
      </c>
    </row>
    <row r="125" spans="1:26" hidden="1">
      <c r="A125" t="s">
        <v>99</v>
      </c>
      <c r="C125" t="e">
        <f>C124/K7</f>
        <v>#REF!</v>
      </c>
      <c r="T125" t="s">
        <v>70</v>
      </c>
      <c r="U125" t="e">
        <f>U124/K7</f>
        <v>#REF!</v>
      </c>
      <c r="X125" t="s">
        <v>73</v>
      </c>
      <c r="Y125" t="e">
        <f>Y124/K7</f>
        <v>#REF!</v>
      </c>
    </row>
    <row r="126" spans="1:26" hidden="1"/>
    <row r="127" spans="1:26" hidden="1"/>
    <row r="128" spans="1:26" hidden="1">
      <c r="A128" t="s">
        <v>66</v>
      </c>
      <c r="T128" t="s">
        <v>69</v>
      </c>
    </row>
    <row r="129" spans="1:30" hidden="1"/>
    <row r="130" spans="1:30" hidden="1">
      <c r="A130" t="s">
        <v>54</v>
      </c>
      <c r="C130" t="s">
        <v>13</v>
      </c>
      <c r="S130" t="s">
        <v>11</v>
      </c>
      <c r="T130" t="s">
        <v>12</v>
      </c>
    </row>
    <row r="131" spans="1:30" hidden="1">
      <c r="A131" t="s">
        <v>55</v>
      </c>
      <c r="C131">
        <v>3</v>
      </c>
      <c r="S131">
        <v>537.64</v>
      </c>
      <c r="T131" s="3" t="s">
        <v>74</v>
      </c>
      <c r="U131">
        <f>S131/S134</f>
        <v>35.464379947229553</v>
      </c>
    </row>
    <row r="132" spans="1:30" hidden="1">
      <c r="A132" t="s">
        <v>56</v>
      </c>
      <c r="C132">
        <v>3</v>
      </c>
      <c r="S132">
        <v>6.78</v>
      </c>
      <c r="T132">
        <v>0.45</v>
      </c>
      <c r="U132">
        <f>S132/S134</f>
        <v>0.44722955145118737</v>
      </c>
      <c r="W132" s="3" t="s">
        <v>110</v>
      </c>
      <c r="X132" s="3"/>
      <c r="Y132" s="3"/>
    </row>
    <row r="133" spans="1:30" hidden="1">
      <c r="A133" t="s">
        <v>57</v>
      </c>
      <c r="C133">
        <v>3</v>
      </c>
      <c r="S133">
        <v>1735.69</v>
      </c>
      <c r="T133" s="3" t="s">
        <v>79</v>
      </c>
      <c r="U133">
        <f>S133/S134</f>
        <v>114.49142480211081</v>
      </c>
    </row>
    <row r="134" spans="1:30" hidden="1">
      <c r="A134" t="s">
        <v>24</v>
      </c>
      <c r="C134">
        <v>6</v>
      </c>
      <c r="S134">
        <v>15.16</v>
      </c>
    </row>
    <row r="135" spans="1:30" hidden="1"/>
    <row r="136" spans="1:30" hidden="1"/>
    <row r="137" spans="1:30" hidden="1">
      <c r="A137" t="s">
        <v>75</v>
      </c>
    </row>
    <row r="138" spans="1:30" hidden="1">
      <c r="A138" s="16" t="s">
        <v>55</v>
      </c>
      <c r="B138" s="16"/>
      <c r="C138" s="10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0" t="e">
        <f>#REF!</f>
        <v>#REF!</v>
      </c>
      <c r="T138" s="10" t="e">
        <f>#REF!</f>
        <v>#REF!</v>
      </c>
      <c r="U138" s="10" t="e">
        <f>#REF!</f>
        <v>#REF!</v>
      </c>
    </row>
    <row r="139" spans="1:30" hidden="1">
      <c r="C139" s="10" t="e">
        <f>#REF!</f>
        <v>#REF!</v>
      </c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" t="e">
        <f>ABS(S138-$C$139)</f>
        <v>#REF!</v>
      </c>
      <c r="T139" s="1" t="e">
        <f>T138-$C$139</f>
        <v>#REF!</v>
      </c>
      <c r="U139" s="1" t="e">
        <f t="shared" ref="U139" si="211">U138-$C$139</f>
        <v>#REF!</v>
      </c>
      <c r="V139" s="6" t="s">
        <v>78</v>
      </c>
    </row>
    <row r="140" spans="1:30" hidden="1">
      <c r="A140" s="6"/>
      <c r="B140" s="6"/>
      <c r="C140" s="14" t="e">
        <f>S138</f>
        <v>#REF!</v>
      </c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 t="s">
        <v>76</v>
      </c>
      <c r="T140" s="1" t="e">
        <f>T138-$C$140</f>
        <v>#REF!</v>
      </c>
      <c r="U140" s="1" t="e">
        <f>U138-$C$140</f>
        <v>#REF!</v>
      </c>
      <c r="V140" s="6" t="s">
        <v>78</v>
      </c>
      <c r="W140" s="6"/>
      <c r="X140" s="7"/>
      <c r="Y140" s="7"/>
      <c r="Z140" s="7"/>
      <c r="AA140" s="7"/>
      <c r="AB140" s="7"/>
      <c r="AC140" s="7"/>
      <c r="AD140" s="7"/>
    </row>
    <row r="141" spans="1:30" hidden="1">
      <c r="A141" s="6"/>
      <c r="B141" s="6"/>
      <c r="C141" s="14" t="e">
        <f>T138</f>
        <v>#REF!</v>
      </c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 t="s">
        <v>76</v>
      </c>
      <c r="T141" s="14" t="s">
        <v>76</v>
      </c>
      <c r="U141" s="14" t="e">
        <f>U138-C141</f>
        <v>#REF!</v>
      </c>
      <c r="V141" s="6" t="s">
        <v>78</v>
      </c>
      <c r="W141" s="6"/>
      <c r="X141" s="7"/>
      <c r="Y141" s="7"/>
      <c r="Z141" s="7"/>
      <c r="AA141" s="7"/>
      <c r="AB141" s="7"/>
      <c r="AC141" s="7"/>
      <c r="AD141" s="7"/>
    </row>
    <row r="142" spans="1:30" hidden="1">
      <c r="A142" s="6"/>
      <c r="B142" s="6"/>
      <c r="C142" s="14" t="e">
        <f>U138</f>
        <v>#REF!</v>
      </c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 t="s">
        <v>76</v>
      </c>
      <c r="T142" s="14" t="s">
        <v>76</v>
      </c>
      <c r="U142" s="14" t="s">
        <v>76</v>
      </c>
      <c r="V142" s="6"/>
      <c r="W142" s="6"/>
      <c r="X142" s="7"/>
      <c r="Y142" s="7"/>
      <c r="Z142" s="7"/>
      <c r="AA142" s="7"/>
      <c r="AB142" s="7"/>
      <c r="AC142" s="7"/>
      <c r="AD142" s="7"/>
    </row>
    <row r="143" spans="1:30" hidden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15" t="s">
        <v>78</v>
      </c>
      <c r="X143" s="7"/>
      <c r="Y143" s="7"/>
      <c r="Z143" s="7"/>
      <c r="AA143" s="7"/>
      <c r="AB143" s="7"/>
      <c r="AC143" s="7"/>
      <c r="AD143" s="7"/>
    </row>
    <row r="144" spans="1:30" hidden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7"/>
      <c r="Y144" s="7"/>
      <c r="Z144" s="7"/>
      <c r="AA144" s="7"/>
      <c r="AB144" s="7"/>
      <c r="AC144" s="7"/>
      <c r="AD144" s="7"/>
    </row>
    <row r="145" spans="1:30" hidden="1">
      <c r="A145" s="6" t="s">
        <v>77</v>
      </c>
      <c r="B145" s="6"/>
      <c r="C145" s="2">
        <v>4.9000000000000004</v>
      </c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6"/>
      <c r="T145" s="6"/>
      <c r="U145" s="6"/>
      <c r="V145" s="6"/>
      <c r="W145" s="6"/>
      <c r="X145" s="7"/>
      <c r="Y145" s="7"/>
      <c r="Z145" s="7"/>
      <c r="AA145" s="7"/>
      <c r="AB145" s="7"/>
      <c r="AC145" s="7"/>
      <c r="AD145" s="7"/>
    </row>
    <row r="146" spans="1:30" hidden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7"/>
      <c r="Y146" s="7"/>
      <c r="Z146" s="7"/>
      <c r="AA146" s="7"/>
      <c r="AB146" s="7"/>
      <c r="AC146" s="7"/>
      <c r="AD146" s="7"/>
    </row>
    <row r="147" spans="1:30" hidden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7"/>
      <c r="Y147" s="7"/>
      <c r="Z147" s="7"/>
      <c r="AA147" s="7"/>
      <c r="AB147" s="7"/>
      <c r="AC147" s="7"/>
      <c r="AD147" s="7"/>
    </row>
    <row r="148" spans="1:30" hidden="1">
      <c r="A148" t="s">
        <v>75</v>
      </c>
      <c r="Y148" s="7"/>
      <c r="Z148" s="7"/>
      <c r="AA148" s="7"/>
      <c r="AB148" s="7"/>
      <c r="AC148" s="7"/>
      <c r="AD148" s="7"/>
    </row>
    <row r="149" spans="1:30" hidden="1">
      <c r="A149" s="16" t="s">
        <v>57</v>
      </c>
      <c r="B149" s="16"/>
      <c r="C149" s="10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4">
        <v>108.67</v>
      </c>
      <c r="T149" s="14">
        <v>116.33</v>
      </c>
      <c r="U149" s="14">
        <v>132.33000000000001</v>
      </c>
      <c r="Y149" s="7"/>
      <c r="Z149" s="7"/>
      <c r="AA149" s="7"/>
      <c r="AB149" s="7"/>
      <c r="AC149" s="7"/>
      <c r="AD149" s="7"/>
    </row>
    <row r="150" spans="1:30" hidden="1">
      <c r="C150" s="10">
        <v>101</v>
      </c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0">
        <f>S149-C150</f>
        <v>7.6700000000000017</v>
      </c>
      <c r="T150" s="1">
        <f>T149-C150</f>
        <v>15.329999999999998</v>
      </c>
      <c r="U150" s="1">
        <f>U149-C150</f>
        <v>31.330000000000013</v>
      </c>
      <c r="V150" s="6" t="s">
        <v>78</v>
      </c>
      <c r="Y150" s="7"/>
      <c r="Z150" s="7"/>
      <c r="AA150" s="7"/>
      <c r="AB150" s="7"/>
      <c r="AC150" s="7"/>
      <c r="AD150" s="7"/>
    </row>
    <row r="151" spans="1:30" hidden="1">
      <c r="A151" s="6"/>
      <c r="B151" s="6"/>
      <c r="C151" s="14">
        <v>108.67</v>
      </c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 t="s">
        <v>76</v>
      </c>
      <c r="T151" s="14">
        <f>T149-C151</f>
        <v>7.6599999999999966</v>
      </c>
      <c r="U151" s="1">
        <f>U149-C151</f>
        <v>23.660000000000011</v>
      </c>
      <c r="V151" s="6" t="s">
        <v>78</v>
      </c>
      <c r="W151" s="6"/>
      <c r="X151" s="7"/>
      <c r="Y151" s="7"/>
      <c r="Z151" s="7"/>
      <c r="AA151" s="7"/>
      <c r="AB151" s="7"/>
      <c r="AC151" s="7"/>
      <c r="AD151" s="7"/>
    </row>
    <row r="152" spans="1:30" hidden="1">
      <c r="A152" s="6"/>
      <c r="B152" s="6"/>
      <c r="C152" s="14">
        <v>116.33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 t="s">
        <v>76</v>
      </c>
      <c r="T152" s="14" t="s">
        <v>76</v>
      </c>
      <c r="U152" s="1">
        <f>U149-C152</f>
        <v>16.000000000000014</v>
      </c>
      <c r="V152" s="6" t="s">
        <v>78</v>
      </c>
      <c r="W152" s="6"/>
      <c r="X152" s="7"/>
      <c r="Y152" s="7"/>
      <c r="Z152" s="7"/>
      <c r="AA152" s="7"/>
      <c r="AB152" s="7"/>
      <c r="AC152" s="7"/>
      <c r="AD152" s="7"/>
    </row>
    <row r="153" spans="1:30" hidden="1">
      <c r="A153" s="6"/>
      <c r="B153" s="6"/>
      <c r="C153" s="14">
        <v>132.33000000000001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 t="s">
        <v>76</v>
      </c>
      <c r="T153" s="14" t="s">
        <v>76</v>
      </c>
      <c r="U153" s="14" t="s">
        <v>76</v>
      </c>
      <c r="V153" s="6"/>
      <c r="W153" s="6"/>
      <c r="X153" s="7"/>
      <c r="Y153" s="7"/>
      <c r="Z153" s="7"/>
      <c r="AA153" s="7"/>
      <c r="AB153" s="7"/>
      <c r="AC153" s="7"/>
      <c r="AD153" s="7"/>
    </row>
    <row r="154" spans="1:30" hidden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15" t="s">
        <v>78</v>
      </c>
      <c r="X154" s="7"/>
      <c r="Y154" s="7"/>
      <c r="Z154" s="7"/>
      <c r="AA154" s="7"/>
      <c r="AB154" s="7"/>
      <c r="AC154" s="7"/>
      <c r="AD154" s="7"/>
    </row>
    <row r="155" spans="1:30" hidden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7"/>
      <c r="Y155" s="7"/>
      <c r="Z155" s="7"/>
      <c r="AA155" s="7"/>
      <c r="AB155" s="7"/>
      <c r="AC155" s="7"/>
      <c r="AD155" s="7"/>
    </row>
    <row r="156" spans="1:30" hidden="1">
      <c r="A156" s="6" t="s">
        <v>77</v>
      </c>
      <c r="B156" s="6"/>
      <c r="C156" s="2">
        <v>4.9000000000000004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6"/>
      <c r="T156" s="6"/>
      <c r="U156" s="6"/>
      <c r="V156" s="6"/>
      <c r="W156" s="6"/>
      <c r="X156" s="7"/>
      <c r="Y156" s="7"/>
      <c r="Z156" s="7"/>
      <c r="AA156" s="7"/>
      <c r="AB156" s="7"/>
      <c r="AC156" s="7"/>
      <c r="AD156" s="7"/>
    </row>
    <row r="157" spans="1:30" hidden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7"/>
      <c r="Y157" s="7"/>
      <c r="Z157" s="7"/>
      <c r="AA157" s="7"/>
      <c r="AB157" s="7"/>
      <c r="AC157" s="7"/>
      <c r="AD157" s="7"/>
    </row>
    <row r="158" spans="1:30" hidden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7"/>
      <c r="Y158" s="7"/>
      <c r="Z158" s="7"/>
      <c r="AA158" s="7"/>
      <c r="AB158" s="7"/>
      <c r="AC158" s="7"/>
      <c r="AD158" s="7"/>
    </row>
    <row r="159" spans="1:30" hidden="1">
      <c r="A159" s="58" t="s">
        <v>52</v>
      </c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/>
      <c r="U159" s="58"/>
      <c r="V159" s="58"/>
      <c r="W159" s="6"/>
      <c r="X159" s="7"/>
      <c r="Y159" s="7"/>
      <c r="Z159" s="7"/>
      <c r="AA159" s="7"/>
      <c r="AB159" s="7"/>
      <c r="AC159" s="7"/>
      <c r="AD159" s="7"/>
    </row>
    <row r="160" spans="1:30" hidden="1">
      <c r="A160" s="15" t="s">
        <v>80</v>
      </c>
      <c r="B160" s="15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7"/>
      <c r="Y160" s="7"/>
      <c r="Z160" s="7"/>
      <c r="AA160" s="7"/>
      <c r="AB160" s="7"/>
      <c r="AC160" s="7"/>
      <c r="AD160" s="7"/>
    </row>
    <row r="161" spans="1:30" hidden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7"/>
      <c r="Y161" s="7"/>
      <c r="Z161" s="7"/>
      <c r="AA161" s="7"/>
      <c r="AB161" s="7"/>
      <c r="AC161" s="7"/>
      <c r="AD161" s="7"/>
    </row>
    <row r="162" spans="1:30" hidden="1">
      <c r="A162" t="s">
        <v>54</v>
      </c>
      <c r="C162" t="s">
        <v>13</v>
      </c>
      <c r="S162" t="s">
        <v>11</v>
      </c>
      <c r="T162" t="s">
        <v>12</v>
      </c>
      <c r="U162" s="6"/>
      <c r="V162" s="6"/>
      <c r="W162" s="6"/>
      <c r="X162" s="7"/>
      <c r="Y162" s="7"/>
      <c r="Z162" s="7"/>
      <c r="AA162" s="7"/>
      <c r="AB162" s="7"/>
      <c r="AC162" s="7"/>
      <c r="AD162" s="7"/>
    </row>
    <row r="163" spans="1:30" hidden="1">
      <c r="A163" t="s">
        <v>81</v>
      </c>
      <c r="C163">
        <f>K8</f>
        <v>15</v>
      </c>
      <c r="S163" t="s">
        <v>86</v>
      </c>
      <c r="T163" t="s">
        <v>90</v>
      </c>
      <c r="U163" s="6"/>
      <c r="V163" s="6"/>
      <c r="W163" s="6"/>
      <c r="X163" s="7"/>
      <c r="Y163" s="7"/>
      <c r="Z163" s="7"/>
      <c r="AA163" s="7"/>
      <c r="AB163" s="7"/>
      <c r="AC163" s="7"/>
      <c r="AD163" s="7"/>
    </row>
    <row r="164" spans="1:30" hidden="1">
      <c r="A164" t="s">
        <v>82</v>
      </c>
      <c r="C164">
        <f>C163</f>
        <v>15</v>
      </c>
      <c r="S164" t="s">
        <v>87</v>
      </c>
      <c r="T164" t="s">
        <v>91</v>
      </c>
      <c r="U164" s="6"/>
      <c r="V164" s="6"/>
      <c r="W164" s="6"/>
      <c r="X164" s="7"/>
      <c r="Y164" s="7"/>
      <c r="Z164" s="7"/>
      <c r="AA164" s="7"/>
      <c r="AB164" s="7"/>
      <c r="AC164" s="7"/>
      <c r="AD164" s="7"/>
    </row>
    <row r="165" spans="1:30" hidden="1">
      <c r="A165" t="s">
        <v>83</v>
      </c>
      <c r="C165">
        <f>C164</f>
        <v>15</v>
      </c>
      <c r="S165" t="s">
        <v>88</v>
      </c>
      <c r="T165" t="s">
        <v>92</v>
      </c>
      <c r="U165" s="6"/>
      <c r="V165" s="6"/>
      <c r="W165" s="6"/>
      <c r="X165" s="7"/>
      <c r="Y165" s="7"/>
      <c r="Z165" s="7"/>
      <c r="AA165" s="7"/>
      <c r="AB165" s="7"/>
      <c r="AC165" s="7"/>
      <c r="AD165" s="7"/>
    </row>
    <row r="166" spans="1:30" hidden="1">
      <c r="A166" t="s">
        <v>84</v>
      </c>
      <c r="C166">
        <v>2</v>
      </c>
      <c r="S166" t="s">
        <v>89</v>
      </c>
      <c r="T166" t="s">
        <v>93</v>
      </c>
      <c r="U166" s="6"/>
      <c r="V166" s="6"/>
      <c r="W166" s="6"/>
    </row>
    <row r="167" spans="1:30" hidden="1">
      <c r="A167" t="s">
        <v>25</v>
      </c>
      <c r="C167">
        <f>K12</f>
        <v>16</v>
      </c>
      <c r="S167">
        <f>M12</f>
        <v>4.8526151441037655</v>
      </c>
    </row>
    <row r="168" spans="1:30" hidden="1"/>
    <row r="169" spans="1:30" hidden="1">
      <c r="A169" t="s">
        <v>81</v>
      </c>
      <c r="T169" t="s">
        <v>82</v>
      </c>
      <c r="X169" t="s">
        <v>83</v>
      </c>
      <c r="AB169" t="s">
        <v>85</v>
      </c>
    </row>
    <row r="170" spans="1:30" hidden="1">
      <c r="C170" t="s">
        <v>96</v>
      </c>
      <c r="U170" t="s">
        <v>96</v>
      </c>
      <c r="V170" t="e">
        <f>(#REF!^2+#REF!^2+#REF!^2)/($S$7*1)</f>
        <v>#REF!</v>
      </c>
      <c r="Y170" t="s">
        <v>96</v>
      </c>
      <c r="Z170" t="e">
        <f>(#REF!^2+#REF!^2+#REF!^2)/($S$7*1)</f>
        <v>#REF!</v>
      </c>
      <c r="AC170" t="s">
        <v>65</v>
      </c>
      <c r="AD170" t="e">
        <f>(T58^2+T79^2+#REF!^2)/($S$7*1)</f>
        <v>#REF!</v>
      </c>
    </row>
    <row r="171" spans="1:30" hidden="1"/>
    <row r="172" spans="1:30" hidden="1">
      <c r="A172" t="s">
        <v>100</v>
      </c>
      <c r="C172">
        <f>C84^2/($S$9*$S$7*1)</f>
        <v>1742410.3901923033</v>
      </c>
      <c r="T172" t="s">
        <v>104</v>
      </c>
      <c r="U172" t="e">
        <f>#REF!^2/($S$9*$S$7*1)</f>
        <v>#REF!</v>
      </c>
      <c r="X172" t="s">
        <v>109</v>
      </c>
      <c r="Y172" t="e">
        <f>#REF!^2/($S$9*$S$7*1)</f>
        <v>#REF!</v>
      </c>
      <c r="AB172" t="s">
        <v>71</v>
      </c>
      <c r="AC172">
        <f>T84^2/($S$9*$S$7*1)</f>
        <v>1743646.6581313906</v>
      </c>
    </row>
    <row r="173" spans="1:30" hidden="1"/>
    <row r="174" spans="1:30" hidden="1">
      <c r="A174" t="s">
        <v>102</v>
      </c>
      <c r="C174" t="e">
        <f>#REF!-C172</f>
        <v>#REF!</v>
      </c>
      <c r="T174" t="s">
        <v>106</v>
      </c>
      <c r="U174" t="e">
        <f>V170-U172</f>
        <v>#REF!</v>
      </c>
      <c r="X174" t="s">
        <v>107</v>
      </c>
      <c r="Y174" t="e">
        <f>Z170-Y172</f>
        <v>#REF!</v>
      </c>
      <c r="AB174" t="s">
        <v>72</v>
      </c>
      <c r="AC174" t="e">
        <f>AD170-AC172</f>
        <v>#REF!</v>
      </c>
    </row>
    <row r="175" spans="1:30" hidden="1">
      <c r="A175" t="s">
        <v>101</v>
      </c>
      <c r="C175" t="e">
        <f>C174/$K$8</f>
        <v>#REF!</v>
      </c>
      <c r="T175" t="s">
        <v>105</v>
      </c>
      <c r="U175" t="e">
        <f>U174/$K$8</f>
        <v>#REF!</v>
      </c>
      <c r="X175" t="s">
        <v>108</v>
      </c>
      <c r="Y175" t="e">
        <f>Y174/$K$8</f>
        <v>#REF!</v>
      </c>
      <c r="AB175" t="s">
        <v>73</v>
      </c>
      <c r="AC175" t="e">
        <f>AC174/$K$8</f>
        <v>#REF!</v>
      </c>
    </row>
    <row r="176" spans="1:30" hidden="1">
      <c r="A176" t="s">
        <v>103</v>
      </c>
    </row>
    <row r="177" spans="1:25" hidden="1"/>
    <row r="178" spans="1:25" hidden="1">
      <c r="A178" t="s">
        <v>54</v>
      </c>
      <c r="C178" t="s">
        <v>13</v>
      </c>
      <c r="S178" t="s">
        <v>11</v>
      </c>
      <c r="T178" t="s">
        <v>12</v>
      </c>
      <c r="V178" t="s">
        <v>94</v>
      </c>
      <c r="W178" t="s">
        <v>95</v>
      </c>
    </row>
    <row r="179" spans="1:25" hidden="1">
      <c r="A179" t="s">
        <v>81</v>
      </c>
      <c r="C179">
        <f>C163</f>
        <v>15</v>
      </c>
      <c r="S179" t="e">
        <f>C175</f>
        <v>#REF!</v>
      </c>
      <c r="T179" t="e">
        <f>S179/$S$183</f>
        <v>#REF!</v>
      </c>
      <c r="U179" t="s">
        <v>78</v>
      </c>
      <c r="V179">
        <v>6.94</v>
      </c>
    </row>
    <row r="180" spans="1:25" hidden="1">
      <c r="A180" t="s">
        <v>82</v>
      </c>
      <c r="C180">
        <f>C179</f>
        <v>15</v>
      </c>
      <c r="S180" t="e">
        <f>U175</f>
        <v>#REF!</v>
      </c>
      <c r="T180" t="e">
        <f t="shared" ref="T180:T182" si="212">S180/$S$183</f>
        <v>#REF!</v>
      </c>
      <c r="U180" t="s">
        <v>78</v>
      </c>
    </row>
    <row r="181" spans="1:25" hidden="1">
      <c r="A181" t="s">
        <v>83</v>
      </c>
      <c r="C181">
        <f>C180</f>
        <v>15</v>
      </c>
      <c r="S181" t="e">
        <f>Y175</f>
        <v>#REF!</v>
      </c>
      <c r="T181" t="e">
        <f t="shared" si="212"/>
        <v>#REF!</v>
      </c>
      <c r="U181" t="s">
        <v>78</v>
      </c>
    </row>
    <row r="182" spans="1:25" hidden="1">
      <c r="A182" t="s">
        <v>84</v>
      </c>
      <c r="C182">
        <v>2</v>
      </c>
      <c r="S182" t="e">
        <f>AC175</f>
        <v>#REF!</v>
      </c>
      <c r="T182" t="e">
        <f t="shared" si="212"/>
        <v>#REF!</v>
      </c>
      <c r="U182" t="s">
        <v>78</v>
      </c>
    </row>
    <row r="183" spans="1:25" hidden="1">
      <c r="A183" t="s">
        <v>25</v>
      </c>
      <c r="C183">
        <v>4</v>
      </c>
      <c r="S183">
        <v>4.58</v>
      </c>
    </row>
    <row r="184" spans="1:25" hidden="1"/>
    <row r="185" spans="1:25" hidden="1"/>
    <row r="186" spans="1:25" hidden="1">
      <c r="A186" t="s">
        <v>75</v>
      </c>
    </row>
    <row r="187" spans="1:25" hidden="1">
      <c r="A187" t="s">
        <v>81</v>
      </c>
      <c r="C187" s="10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0">
        <f>C189</f>
        <v>640.28783221662286</v>
      </c>
      <c r="T187" s="10" t="e">
        <f>C190</f>
        <v>#REF!</v>
      </c>
      <c r="U187" s="10" t="str">
        <f t="shared" ref="U187" si="213">T142</f>
        <v>-</v>
      </c>
    </row>
    <row r="188" spans="1:25" hidden="1">
      <c r="C188" s="10">
        <f>C57</f>
        <v>640.30408613889369</v>
      </c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">
        <f>ABS(S187-C188)</f>
        <v>1.6253922270834664E-2</v>
      </c>
      <c r="T188" s="1" t="e">
        <f>ABS(T187-C188)</f>
        <v>#REF!</v>
      </c>
      <c r="U188" s="1"/>
      <c r="V188" s="6" t="s">
        <v>78</v>
      </c>
    </row>
    <row r="189" spans="1:25" hidden="1">
      <c r="A189" s="6"/>
      <c r="B189" s="6"/>
      <c r="C189" s="14">
        <f>C78</f>
        <v>640.28783221662286</v>
      </c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 t="s">
        <v>76</v>
      </c>
      <c r="T189" s="1" t="e">
        <f>ABS(C189-T187)</f>
        <v>#REF!</v>
      </c>
      <c r="U189" s="1"/>
      <c r="V189" s="6" t="s">
        <v>78</v>
      </c>
      <c r="W189" s="6"/>
      <c r="X189" s="7"/>
      <c r="Y189" s="7"/>
    </row>
    <row r="190" spans="1:25" hidden="1">
      <c r="A190" s="6"/>
      <c r="B190" s="6"/>
      <c r="C190" s="14" t="e">
        <f>#REF!</f>
        <v>#REF!</v>
      </c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 t="s">
        <v>76</v>
      </c>
      <c r="T190" s="14" t="s">
        <v>76</v>
      </c>
      <c r="U190" s="14"/>
      <c r="V190" s="6" t="s">
        <v>78</v>
      </c>
      <c r="W190" s="6"/>
      <c r="X190" s="7"/>
      <c r="Y190" s="7"/>
    </row>
    <row r="191" spans="1:25" hidden="1">
      <c r="A191" s="6"/>
      <c r="B191" s="6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 t="s">
        <v>76</v>
      </c>
      <c r="T191" s="14" t="s">
        <v>76</v>
      </c>
      <c r="U191" s="14" t="s">
        <v>76</v>
      </c>
      <c r="V191" s="6"/>
      <c r="W191" s="6"/>
      <c r="X191" s="7"/>
      <c r="Y191" s="7"/>
    </row>
    <row r="192" spans="1:25" hidden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15" t="s">
        <v>78</v>
      </c>
      <c r="X192" s="7"/>
      <c r="Y192" s="7"/>
    </row>
    <row r="193" spans="1:25" hidden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7"/>
      <c r="Y193" s="7"/>
    </row>
    <row r="194" spans="1:25" hidden="1">
      <c r="A194" s="6" t="s">
        <v>77</v>
      </c>
      <c r="B194" s="6"/>
      <c r="C194" s="2">
        <v>4.5999999999999996</v>
      </c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6"/>
      <c r="T194" s="6"/>
      <c r="U194" s="6"/>
      <c r="V194" s="6"/>
      <c r="W194" s="6"/>
      <c r="X194" s="7"/>
      <c r="Y194" s="7"/>
    </row>
    <row r="195" spans="1:25" hidden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7"/>
      <c r="Y195" s="7"/>
    </row>
    <row r="196" spans="1:25" hidden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7"/>
      <c r="Y196" s="7"/>
    </row>
    <row r="197" spans="1:25" hidden="1">
      <c r="A197" t="s">
        <v>82</v>
      </c>
      <c r="C197" s="10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0" t="e">
        <f>C199</f>
        <v>#REF!</v>
      </c>
      <c r="T197" s="10" t="e">
        <f>C200</f>
        <v>#REF!</v>
      </c>
      <c r="U197" s="10" t="str">
        <f t="shared" ref="U197" si="214">T152</f>
        <v>-</v>
      </c>
      <c r="Y197" s="7"/>
    </row>
    <row r="198" spans="1:25" hidden="1">
      <c r="C198" s="10" t="e">
        <f>#REF!</f>
        <v>#REF!</v>
      </c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4" t="e">
        <f>ABS(S197-C198)</f>
        <v>#REF!</v>
      </c>
      <c r="T198" s="1" t="e">
        <f>ABS(T197-C198)</f>
        <v>#REF!</v>
      </c>
      <c r="U198" s="1"/>
      <c r="V198" s="6" t="s">
        <v>78</v>
      </c>
      <c r="Y198" s="7"/>
    </row>
    <row r="199" spans="1:25" hidden="1">
      <c r="A199" s="6"/>
      <c r="B199" s="6"/>
      <c r="C199" s="14" t="e">
        <f>#REF!</f>
        <v>#REF!</v>
      </c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 t="s">
        <v>76</v>
      </c>
      <c r="T199" s="1" t="e">
        <f>ABS(C199-T197)</f>
        <v>#REF!</v>
      </c>
      <c r="U199" s="1"/>
      <c r="V199" s="6" t="s">
        <v>78</v>
      </c>
      <c r="W199" s="6"/>
      <c r="Y199" s="7"/>
    </row>
    <row r="200" spans="1:25" hidden="1">
      <c r="A200" s="6"/>
      <c r="B200" s="6"/>
      <c r="C200" s="14" t="e">
        <f>#REF!</f>
        <v>#REF!</v>
      </c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 t="s">
        <v>76</v>
      </c>
      <c r="T200" s="14" t="s">
        <v>76</v>
      </c>
      <c r="U200" s="14"/>
      <c r="V200" s="6" t="s">
        <v>78</v>
      </c>
      <c r="W200" s="6"/>
      <c r="X200" s="7"/>
      <c r="Y200" s="7"/>
    </row>
    <row r="201" spans="1:25" hidden="1">
      <c r="A201" s="6"/>
      <c r="B201" s="6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 t="s">
        <v>76</v>
      </c>
      <c r="T201" s="14" t="s">
        <v>76</v>
      </c>
      <c r="U201" s="14" t="s">
        <v>76</v>
      </c>
      <c r="V201" s="6"/>
      <c r="W201" s="6"/>
      <c r="X201" s="7"/>
      <c r="Y201" s="7"/>
    </row>
    <row r="202" spans="1:25" hidden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15" t="s">
        <v>78</v>
      </c>
      <c r="X202" s="7"/>
      <c r="Y202" s="7"/>
    </row>
    <row r="203" spans="1:25" hidden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7"/>
      <c r="Y203" s="7"/>
    </row>
    <row r="204" spans="1:25" hidden="1">
      <c r="A204" s="6" t="s">
        <v>77</v>
      </c>
      <c r="B204" s="6"/>
      <c r="C204" s="2">
        <v>4.5999999999999996</v>
      </c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6"/>
      <c r="T204" s="6"/>
      <c r="U204" s="6"/>
      <c r="V204" s="6"/>
      <c r="W204" s="6"/>
      <c r="X204" s="7"/>
      <c r="Y204" s="7"/>
    </row>
    <row r="205" spans="1:25" hidden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7"/>
      <c r="Y205" s="7"/>
    </row>
    <row r="206" spans="1:25" hidden="1">
      <c r="X206" s="7"/>
      <c r="Y206" s="7"/>
    </row>
    <row r="207" spans="1:25" hidden="1"/>
    <row r="208" spans="1:25" hidden="1">
      <c r="A208" t="s">
        <v>75</v>
      </c>
    </row>
    <row r="209" spans="1:23" hidden="1">
      <c r="A209" t="s">
        <v>83</v>
      </c>
      <c r="C209" s="10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4" t="e">
        <f>C211</f>
        <v>#REF!</v>
      </c>
      <c r="T209" s="14" t="e">
        <f>C212</f>
        <v>#REF!</v>
      </c>
      <c r="U209" s="14"/>
    </row>
    <row r="210" spans="1:23" hidden="1">
      <c r="C210" s="10" t="e">
        <f>#REF!</f>
        <v>#REF!</v>
      </c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4" t="e">
        <f>ABS(S209-C210)</f>
        <v>#REF!</v>
      </c>
      <c r="T210" s="1" t="e">
        <f>ABS(T209-C210)</f>
        <v>#REF!</v>
      </c>
      <c r="U210" s="1"/>
      <c r="V210" s="6" t="s">
        <v>78</v>
      </c>
    </row>
    <row r="211" spans="1:23" hidden="1">
      <c r="A211" s="6"/>
      <c r="B211" s="6"/>
      <c r="C211" s="14" t="e">
        <f>#REF!</f>
        <v>#REF!</v>
      </c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 t="s">
        <v>76</v>
      </c>
      <c r="T211" s="1" t="e">
        <f>ABS(C211-T209)</f>
        <v>#REF!</v>
      </c>
      <c r="U211" s="1"/>
      <c r="V211" s="6" t="s">
        <v>78</v>
      </c>
      <c r="W211" s="6"/>
    </row>
    <row r="212" spans="1:23" hidden="1">
      <c r="A212" s="6"/>
      <c r="B212" s="6"/>
      <c r="C212" s="14" t="e">
        <f>#REF!</f>
        <v>#REF!</v>
      </c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 t="s">
        <v>76</v>
      </c>
      <c r="T212" s="14" t="s">
        <v>76</v>
      </c>
      <c r="U212" s="1"/>
      <c r="V212" s="6" t="s">
        <v>78</v>
      </c>
      <c r="W212" s="6"/>
    </row>
    <row r="213" spans="1:23" hidden="1">
      <c r="A213" s="6"/>
      <c r="B213" s="6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 t="s">
        <v>76</v>
      </c>
      <c r="T213" s="14" t="s">
        <v>76</v>
      </c>
      <c r="U213" s="14" t="s">
        <v>76</v>
      </c>
      <c r="V213" s="6"/>
      <c r="W213" s="6"/>
    </row>
    <row r="214" spans="1:23" hidden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15" t="s">
        <v>78</v>
      </c>
    </row>
    <row r="215" spans="1:23" hidden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</row>
    <row r="216" spans="1:23" hidden="1">
      <c r="A216" s="6" t="s">
        <v>77</v>
      </c>
      <c r="B216" s="6"/>
      <c r="C216" s="2">
        <v>4.5999999999999996</v>
      </c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6"/>
      <c r="T216" s="6"/>
      <c r="U216" s="6"/>
      <c r="V216" s="6"/>
      <c r="W216" s="6"/>
    </row>
    <row r="217" spans="1:23" hidden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</row>
    <row r="218" spans="1:23" hidden="1"/>
    <row r="219" spans="1:23" hidden="1">
      <c r="A219" t="s">
        <v>75</v>
      </c>
    </row>
    <row r="220" spans="1:23" hidden="1">
      <c r="A220" t="s">
        <v>84</v>
      </c>
      <c r="C220" s="10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0">
        <f>C222</f>
        <v>640.42448604032779</v>
      </c>
      <c r="T220" s="10" t="e">
        <f>C223</f>
        <v>#REF!</v>
      </c>
      <c r="U220" s="10"/>
    </row>
    <row r="221" spans="1:23" hidden="1">
      <c r="C221" s="10">
        <f>T57</f>
        <v>640.62165194732233</v>
      </c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">
        <f>ABS(S220-C221)</f>
        <v>0.19716590699454173</v>
      </c>
      <c r="T221" s="1" t="e">
        <f>ABS(T220-C221)</f>
        <v>#REF!</v>
      </c>
      <c r="U221" s="1"/>
      <c r="V221" s="6" t="s">
        <v>78</v>
      </c>
    </row>
    <row r="222" spans="1:23" hidden="1">
      <c r="A222" s="6"/>
      <c r="B222" s="6"/>
      <c r="C222" s="14">
        <f>T78</f>
        <v>640.42448604032779</v>
      </c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 t="s">
        <v>76</v>
      </c>
      <c r="T222" s="1" t="e">
        <f>ABS(C222-T220)</f>
        <v>#REF!</v>
      </c>
      <c r="U222" s="1"/>
      <c r="V222" s="6" t="s">
        <v>78</v>
      </c>
      <c r="W222" s="6"/>
    </row>
    <row r="223" spans="1:23" hidden="1">
      <c r="A223" s="6"/>
      <c r="B223" s="6"/>
      <c r="C223" s="14" t="e">
        <f>#REF!</f>
        <v>#REF!</v>
      </c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 t="s">
        <v>76</v>
      </c>
      <c r="T223" s="14" t="s">
        <v>76</v>
      </c>
      <c r="U223" s="1"/>
      <c r="V223" s="6" t="s">
        <v>78</v>
      </c>
      <c r="W223" s="6"/>
    </row>
    <row r="224" spans="1:23" hidden="1">
      <c r="A224" s="6"/>
      <c r="B224" s="6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 t="s">
        <v>76</v>
      </c>
      <c r="T224" s="14" t="s">
        <v>76</v>
      </c>
      <c r="U224" s="14" t="s">
        <v>76</v>
      </c>
      <c r="V224" s="6"/>
      <c r="W224" s="6"/>
    </row>
    <row r="225" spans="1:23" hidden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15" t="s">
        <v>78</v>
      </c>
    </row>
    <row r="226" spans="1:23" hidden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</row>
    <row r="227" spans="1:23" hidden="1">
      <c r="A227" s="6" t="s">
        <v>77</v>
      </c>
      <c r="B227" s="6"/>
      <c r="C227" s="2">
        <v>4.5999999999999996</v>
      </c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6"/>
      <c r="T227" s="6"/>
      <c r="U227" s="6"/>
      <c r="V227" s="6"/>
      <c r="W227" s="6"/>
    </row>
    <row r="228" spans="1:23" hidden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</row>
    <row r="229" spans="1:23" hidden="1"/>
    <row r="230" spans="1:23" hidden="1"/>
    <row r="231" spans="1:23" hidden="1"/>
    <row r="232" spans="1:23" hidden="1"/>
    <row r="233" spans="1:23" hidden="1"/>
    <row r="234" spans="1:23" hidden="1"/>
    <row r="235" spans="1:23" hidden="1"/>
    <row r="236" spans="1:23" hidden="1"/>
    <row r="237" spans="1:23" hidden="1"/>
    <row r="238" spans="1:23" hidden="1"/>
    <row r="239" spans="1:23" hidden="1"/>
    <row r="240" spans="1:23" hidden="1"/>
    <row r="241" spans="1:38" hidden="1"/>
    <row r="242" spans="1:38" hidden="1"/>
    <row r="243" spans="1:38" hidden="1"/>
    <row r="244" spans="1:38" hidden="1"/>
    <row r="245" spans="1:38" hidden="1"/>
    <row r="246" spans="1:38" hidden="1"/>
    <row r="248" spans="1:38">
      <c r="A248" s="67" t="s">
        <v>128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</row>
    <row r="249" spans="1:38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</row>
    <row r="250" spans="1:38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</row>
    <row r="251" spans="1:38">
      <c r="C251" s="14">
        <f t="shared" ref="C251:R251" si="215">C40-C61</f>
        <v>-0.81633312437759287</v>
      </c>
      <c r="D251" s="14">
        <f t="shared" si="215"/>
        <v>-0.70994757868584202</v>
      </c>
      <c r="E251" s="14">
        <f t="shared" si="215"/>
        <v>-0.6824091673302064</v>
      </c>
      <c r="F251" s="14">
        <f t="shared" si="215"/>
        <v>-0.92891228187170327</v>
      </c>
      <c r="G251" s="14">
        <f t="shared" si="215"/>
        <v>-0.90909128215344026</v>
      </c>
      <c r="H251" s="14">
        <f t="shared" si="215"/>
        <v>-1.1444915857389333</v>
      </c>
      <c r="I251" s="14">
        <f t="shared" si="215"/>
        <v>-1.3671967699194738</v>
      </c>
      <c r="J251" s="14">
        <f t="shared" si="215"/>
        <v>-1.4363822157368986</v>
      </c>
      <c r="K251" s="14">
        <f t="shared" si="215"/>
        <v>-1.5223296611512751</v>
      </c>
      <c r="L251" s="14">
        <f t="shared" si="215"/>
        <v>-1.699083909363253</v>
      </c>
      <c r="M251" s="14">
        <f t="shared" si="215"/>
        <v>-1.7771918778852296</v>
      </c>
      <c r="N251" s="14">
        <f t="shared" si="215"/>
        <v>-1.781130780278886</v>
      </c>
      <c r="O251" s="14">
        <f t="shared" si="215"/>
        <v>-1.9929203410354148</v>
      </c>
      <c r="P251" s="14">
        <f t="shared" si="215"/>
        <v>-2.0140080498010775</v>
      </c>
      <c r="Q251" s="14">
        <f t="shared" si="215"/>
        <v>-1.9708926053748428</v>
      </c>
      <c r="R251" s="14">
        <f t="shared" si="215"/>
        <v>-1.9147979418248724</v>
      </c>
      <c r="T251" s="9" t="s">
        <v>234</v>
      </c>
      <c r="U251" s="9" t="s">
        <v>235</v>
      </c>
      <c r="W251" s="9" t="s">
        <v>238</v>
      </c>
      <c r="X251" s="9" t="s">
        <v>239</v>
      </c>
      <c r="Y251" s="9" t="s">
        <v>242</v>
      </c>
      <c r="Z251" s="9" t="s">
        <v>243</v>
      </c>
      <c r="AA251" s="9" t="s">
        <v>244</v>
      </c>
      <c r="AB251" s="9" t="s">
        <v>245</v>
      </c>
      <c r="AC251" s="9" t="s">
        <v>246</v>
      </c>
      <c r="AD251" s="9" t="s">
        <v>247</v>
      </c>
      <c r="AE251" s="9" t="s">
        <v>248</v>
      </c>
      <c r="AF251" s="9" t="s">
        <v>249</v>
      </c>
      <c r="AG251" s="9" t="s">
        <v>250</v>
      </c>
      <c r="AH251" s="9" t="s">
        <v>251</v>
      </c>
      <c r="AI251" s="9" t="s">
        <v>252</v>
      </c>
      <c r="AJ251" s="9" t="s">
        <v>253</v>
      </c>
      <c r="AK251" s="9" t="s">
        <v>254</v>
      </c>
      <c r="AL251" s="9" t="s">
        <v>255</v>
      </c>
    </row>
    <row r="252" spans="1:38" hidden="1">
      <c r="C252" s="14">
        <f t="shared" ref="C252:R252" si="216">C41-C62</f>
        <v>-0.5552665124386067</v>
      </c>
      <c r="D252" s="14">
        <f t="shared" si="216"/>
        <v>-0.92879113545768632</v>
      </c>
      <c r="E252" s="14">
        <f t="shared" si="216"/>
        <v>-1.0301688804781861</v>
      </c>
      <c r="F252" s="14">
        <f t="shared" si="216"/>
        <v>-1.1607299990039337</v>
      </c>
      <c r="G252" s="14">
        <f t="shared" si="216"/>
        <v>-1.6846050578266158</v>
      </c>
      <c r="H252" s="14">
        <f t="shared" si="216"/>
        <v>-1.7257671577357314</v>
      </c>
      <c r="I252" s="14">
        <f t="shared" si="216"/>
        <v>-1.9131996368512318</v>
      </c>
      <c r="J252" s="14">
        <f t="shared" si="216"/>
        <v>-2.4476842822746221</v>
      </c>
      <c r="K252" s="14">
        <f t="shared" si="216"/>
        <v>-2.2728249731080723</v>
      </c>
      <c r="L252" s="14">
        <f t="shared" si="216"/>
        <v>-2.3544804924275695</v>
      </c>
      <c r="M252" s="14">
        <f t="shared" si="216"/>
        <v>-2.4943461521901327</v>
      </c>
      <c r="N252" s="14">
        <f t="shared" si="216"/>
        <v>-0.48316359143484533</v>
      </c>
      <c r="O252" s="14">
        <f t="shared" si="216"/>
        <v>-0.51278839661324582</v>
      </c>
      <c r="P252" s="14">
        <f t="shared" si="216"/>
        <v>-0.5310767615532086</v>
      </c>
      <c r="Q252" s="14">
        <f t="shared" si="216"/>
        <v>-0.41614607728968167</v>
      </c>
      <c r="R252" s="14">
        <f t="shared" si="216"/>
        <v>-0.51547147855353614</v>
      </c>
      <c r="T252" s="9"/>
      <c r="U252" s="9"/>
      <c r="W252" s="9"/>
      <c r="X252" s="9"/>
    </row>
    <row r="253" spans="1:38">
      <c r="C253" s="14">
        <f t="shared" ref="C253:R253" si="217">C42-C63</f>
        <v>0.53261040099505408</v>
      </c>
      <c r="D253" s="14">
        <f t="shared" si="217"/>
        <v>0.79047456374451031</v>
      </c>
      <c r="E253" s="14">
        <f t="shared" si="217"/>
        <v>0.71498192430374274</v>
      </c>
      <c r="F253" s="14">
        <f t="shared" si="217"/>
        <v>0.63693797709106548</v>
      </c>
      <c r="G253" s="14">
        <f t="shared" si="217"/>
        <v>0.61405497308192025</v>
      </c>
      <c r="H253" s="14">
        <f t="shared" si="217"/>
        <v>0.71006482334337306</v>
      </c>
      <c r="I253" s="14">
        <f t="shared" si="217"/>
        <v>0.99919065218841752</v>
      </c>
      <c r="J253" s="14">
        <f t="shared" si="217"/>
        <v>1.2784830175294246</v>
      </c>
      <c r="K253" s="14">
        <f t="shared" si="217"/>
        <v>1.0532674135479283</v>
      </c>
      <c r="L253" s="14">
        <f t="shared" si="217"/>
        <v>1.3665858920317078</v>
      </c>
      <c r="M253" s="14">
        <f t="shared" si="217"/>
        <v>1.3811238247013762</v>
      </c>
      <c r="N253" s="14">
        <f t="shared" si="217"/>
        <v>1.3448236332651504</v>
      </c>
      <c r="O253" s="14">
        <f t="shared" si="217"/>
        <v>1.3739469123486288</v>
      </c>
      <c r="P253" s="14">
        <f t="shared" si="217"/>
        <v>1.2854857587622064</v>
      </c>
      <c r="Q253" s="14">
        <f t="shared" si="217"/>
        <v>1.234400683865033</v>
      </c>
      <c r="R253" s="14">
        <f t="shared" si="217"/>
        <v>1.2759808501753014</v>
      </c>
      <c r="T253" s="42">
        <f>AVERAGE(C57:R57)</f>
        <v>640.22414918389256</v>
      </c>
      <c r="U253" s="42">
        <f>AVERAGE(T57:AI57)</f>
        <v>640.92517769576602</v>
      </c>
      <c r="W253" s="42">
        <f>C83</f>
        <v>640.2959591777585</v>
      </c>
      <c r="X253" s="42">
        <f t="shared" ref="X253:AL253" si="218">D83</f>
        <v>640.28205303723325</v>
      </c>
      <c r="Y253" s="42">
        <f t="shared" si="218"/>
        <v>640.25169840447029</v>
      </c>
      <c r="Z253" s="42">
        <f t="shared" si="218"/>
        <v>640.23305441905904</v>
      </c>
      <c r="AA253" s="42">
        <f t="shared" si="218"/>
        <v>640.26804465421401</v>
      </c>
      <c r="AB253" s="42">
        <f t="shared" si="218"/>
        <v>640.26069609054332</v>
      </c>
      <c r="AC253" s="42">
        <f t="shared" si="218"/>
        <v>640.24919711658595</v>
      </c>
      <c r="AD253" s="42">
        <f t="shared" si="218"/>
        <v>640.28950800914595</v>
      </c>
      <c r="AE253" s="42">
        <f t="shared" si="218"/>
        <v>640.24829577310777</v>
      </c>
      <c r="AF253" s="42">
        <f t="shared" si="218"/>
        <v>640.21911261240905</v>
      </c>
      <c r="AG253" s="42">
        <f t="shared" si="218"/>
        <v>640.19583181544965</v>
      </c>
      <c r="AH253" s="42">
        <f t="shared" si="218"/>
        <v>640.26582323987031</v>
      </c>
      <c r="AI253" s="42">
        <f t="shared" si="218"/>
        <v>640.25846405604659</v>
      </c>
      <c r="AJ253" s="42">
        <f t="shared" si="218"/>
        <v>640.26998372854416</v>
      </c>
      <c r="AK253" s="42">
        <f t="shared" si="218"/>
        <v>640.27130830664987</v>
      </c>
      <c r="AL253" s="42">
        <f t="shared" si="218"/>
        <v>640.21231447817001</v>
      </c>
    </row>
    <row r="254" spans="1:38">
      <c r="C254" s="14">
        <f t="shared" ref="C254:R254" si="219">C43-C64</f>
        <v>1.2833756666658473</v>
      </c>
      <c r="D254" s="14">
        <f t="shared" si="219"/>
        <v>0.75437185657403916</v>
      </c>
      <c r="E254" s="14">
        <f t="shared" si="219"/>
        <v>1.0858389741038081</v>
      </c>
      <c r="F254" s="14">
        <f t="shared" si="219"/>
        <v>1.3634290488065517</v>
      </c>
      <c r="G254" s="14">
        <f t="shared" si="219"/>
        <v>1.3614303708874331</v>
      </c>
      <c r="H254" s="14">
        <f t="shared" si="219"/>
        <v>1.5489990681129484</v>
      </c>
      <c r="I254" s="14">
        <f t="shared" si="219"/>
        <v>1.8231359071711495</v>
      </c>
      <c r="J254" s="14">
        <f t="shared" si="219"/>
        <v>1.9707441171299251</v>
      </c>
      <c r="K254" s="14">
        <f t="shared" si="219"/>
        <v>2.0103744348589316</v>
      </c>
      <c r="L254" s="14">
        <f t="shared" si="219"/>
        <v>2.102049470521024</v>
      </c>
      <c r="M254" s="14">
        <f t="shared" si="219"/>
        <v>2.2704451848619556</v>
      </c>
      <c r="N254" s="14">
        <f t="shared" si="219"/>
        <v>2.3791222960167033</v>
      </c>
      <c r="O254" s="14">
        <f t="shared" si="219"/>
        <v>2.6702267378490205</v>
      </c>
      <c r="P254" s="14">
        <f t="shared" si="219"/>
        <v>2.9109626872539138</v>
      </c>
      <c r="Q254" s="14">
        <f t="shared" si="219"/>
        <v>2.547356759363538</v>
      </c>
      <c r="R254" s="14">
        <f t="shared" si="219"/>
        <v>2.5994351912510183</v>
      </c>
      <c r="T254" s="9" t="s">
        <v>236</v>
      </c>
      <c r="U254" s="9" t="s">
        <v>237</v>
      </c>
      <c r="W254" s="9" t="s">
        <v>240</v>
      </c>
      <c r="X254" s="9" t="s">
        <v>241</v>
      </c>
      <c r="Y254" s="9" t="s">
        <v>256</v>
      </c>
      <c r="Z254" s="9" t="s">
        <v>257</v>
      </c>
      <c r="AA254" s="9" t="s">
        <v>258</v>
      </c>
      <c r="AB254" s="9" t="s">
        <v>259</v>
      </c>
      <c r="AC254" s="9" t="s">
        <v>260</v>
      </c>
      <c r="AD254" s="9" t="s">
        <v>261</v>
      </c>
      <c r="AE254" s="9" t="s">
        <v>262</v>
      </c>
      <c r="AF254" s="9" t="s">
        <v>263</v>
      </c>
      <c r="AG254" s="9" t="s">
        <v>264</v>
      </c>
      <c r="AH254" s="9" t="s">
        <v>265</v>
      </c>
      <c r="AI254" s="9" t="s">
        <v>266</v>
      </c>
      <c r="AJ254" s="9" t="s">
        <v>267</v>
      </c>
      <c r="AK254" s="9" t="s">
        <v>268</v>
      </c>
      <c r="AL254" s="9" t="s">
        <v>269</v>
      </c>
    </row>
    <row r="255" spans="1:38">
      <c r="C255" s="14">
        <f t="shared" ref="C255:R255" si="220">C44-C65</f>
        <v>3.7149145273360773E-2</v>
      </c>
      <c r="D255" s="14">
        <f t="shared" si="220"/>
        <v>0.26967504681158516</v>
      </c>
      <c r="E255" s="14">
        <f t="shared" si="220"/>
        <v>0.1345540796817204</v>
      </c>
      <c r="F255" s="14">
        <f t="shared" si="220"/>
        <v>0.3095526922307954</v>
      </c>
      <c r="G255" s="14">
        <f t="shared" si="220"/>
        <v>0.34873253938155813</v>
      </c>
      <c r="H255" s="14">
        <f t="shared" si="220"/>
        <v>0.30858697570056393</v>
      </c>
      <c r="I255" s="14">
        <f t="shared" si="220"/>
        <v>0.30500903964127701</v>
      </c>
      <c r="J255" s="14">
        <f t="shared" si="220"/>
        <v>0.33352867967903421</v>
      </c>
      <c r="K255" s="14">
        <f t="shared" si="220"/>
        <v>0.3838451047839726</v>
      </c>
      <c r="L255" s="14">
        <f t="shared" si="220"/>
        <v>0.60165389262783719</v>
      </c>
      <c r="M255" s="14">
        <f t="shared" si="220"/>
        <v>0.62712768525966567</v>
      </c>
      <c r="N255" s="14">
        <f t="shared" si="220"/>
        <v>0.76325149402703119</v>
      </c>
      <c r="O255" s="14">
        <f t="shared" si="220"/>
        <v>0.6505792025906203</v>
      </c>
      <c r="P255" s="14">
        <f t="shared" si="220"/>
        <v>0.78505871454080989</v>
      </c>
      <c r="Q255" s="14">
        <f t="shared" si="220"/>
        <v>0.57337157509948611</v>
      </c>
      <c r="R255" s="14">
        <f t="shared" si="220"/>
        <v>0.75729630403611736</v>
      </c>
      <c r="T255" s="42">
        <f>AVERAGE(C78:R78)</f>
        <v>640.2847689310147</v>
      </c>
      <c r="U255" s="42">
        <f>AVERAGE(T78:AI78)</f>
        <v>640.62397137691119</v>
      </c>
      <c r="W255" s="42">
        <f>T83</f>
        <v>640.52306899382506</v>
      </c>
      <c r="X255" s="42">
        <f t="shared" ref="X255:AL255" si="221">U83</f>
        <v>640.62744261750061</v>
      </c>
      <c r="Y255" s="42">
        <f t="shared" si="221"/>
        <v>640.64723827932391</v>
      </c>
      <c r="Z255" s="42">
        <f t="shared" si="221"/>
        <v>640.68563944483833</v>
      </c>
      <c r="AA255" s="42">
        <f t="shared" si="221"/>
        <v>640.71168019981224</v>
      </c>
      <c r="AB255" s="42">
        <f t="shared" si="221"/>
        <v>640.72533392614559</v>
      </c>
      <c r="AC255" s="42">
        <f t="shared" si="221"/>
        <v>640.78971407918311</v>
      </c>
      <c r="AD255" s="42">
        <f t="shared" si="221"/>
        <v>640.78720723605602</v>
      </c>
      <c r="AE255" s="42">
        <f t="shared" si="221"/>
        <v>640.81182324898055</v>
      </c>
      <c r="AF255" s="42">
        <f t="shared" si="221"/>
        <v>640.82096378014398</v>
      </c>
      <c r="AG255" s="42">
        <f t="shared" si="221"/>
        <v>640.82851092228782</v>
      </c>
      <c r="AH255" s="42">
        <f t="shared" si="221"/>
        <v>640.85908588974178</v>
      </c>
      <c r="AI255" s="42">
        <f t="shared" si="221"/>
        <v>640.88297735399601</v>
      </c>
      <c r="AJ255" s="42">
        <f t="shared" si="221"/>
        <v>640.87042964908585</v>
      </c>
      <c r="AK255" s="42">
        <f t="shared" si="221"/>
        <v>640.90126003605008</v>
      </c>
      <c r="AL255" s="42">
        <f t="shared" si="221"/>
        <v>640.9208169244489</v>
      </c>
    </row>
    <row r="256" spans="1:38">
      <c r="C256" s="14">
        <f t="shared" ref="C256:R256" si="222">C45-C66</f>
        <v>0.34900953333306006</v>
      </c>
      <c r="D256" s="14">
        <f t="shared" si="222"/>
        <v>0.26355945418413285</v>
      </c>
      <c r="E256" s="14">
        <f t="shared" si="222"/>
        <v>0.17879619521920631</v>
      </c>
      <c r="F256" s="14">
        <f t="shared" si="222"/>
        <v>0.23731239641290358</v>
      </c>
      <c r="G256" s="14">
        <f t="shared" si="222"/>
        <v>0.42635133000999303</v>
      </c>
      <c r="H256" s="14">
        <f t="shared" si="222"/>
        <v>0.86513598824683413</v>
      </c>
      <c r="I256" s="14">
        <f t="shared" si="222"/>
        <v>0.61979417769089196</v>
      </c>
      <c r="J256" s="14">
        <f t="shared" si="222"/>
        <v>0.9462028191231866</v>
      </c>
      <c r="K256" s="14">
        <f t="shared" si="222"/>
        <v>1.0115253820725911</v>
      </c>
      <c r="L256" s="14">
        <f t="shared" si="222"/>
        <v>1.2042784336665591</v>
      </c>
      <c r="M256" s="14">
        <f t="shared" si="222"/>
        <v>1.1710706103593793</v>
      </c>
      <c r="N256" s="14">
        <f t="shared" si="222"/>
        <v>1.1454661488057809</v>
      </c>
      <c r="O256" s="14">
        <f t="shared" si="222"/>
        <v>1.1777071167335862</v>
      </c>
      <c r="P256" s="14">
        <f t="shared" si="222"/>
        <v>1.0634092892405533</v>
      </c>
      <c r="Q256" s="14">
        <f t="shared" si="222"/>
        <v>0.97751306494080836</v>
      </c>
      <c r="R256" s="14">
        <f t="shared" si="222"/>
        <v>1.0490189619166586</v>
      </c>
    </row>
    <row r="257" spans="1:38">
      <c r="C257" s="14">
        <f t="shared" ref="C257:R257" si="223">C46-C67</f>
        <v>0.43666141691574012</v>
      </c>
      <c r="D257" s="14">
        <f t="shared" si="223"/>
        <v>-0.30232553486143843</v>
      </c>
      <c r="E257" s="14">
        <f t="shared" si="223"/>
        <v>-0.21053020617523543</v>
      </c>
      <c r="F257" s="14">
        <f t="shared" si="223"/>
        <v>-5.6062554780055507E-2</v>
      </c>
      <c r="G257" s="14">
        <f t="shared" si="223"/>
        <v>0.20208740279133508</v>
      </c>
      <c r="H257" s="14">
        <f t="shared" si="223"/>
        <v>9.6559784704481899E-2</v>
      </c>
      <c r="I257" s="14">
        <f t="shared" si="223"/>
        <v>6.5530156573458953E-2</v>
      </c>
      <c r="J257" s="14">
        <f t="shared" si="223"/>
        <v>0.22243682689395428</v>
      </c>
      <c r="K257" s="14">
        <f t="shared" si="223"/>
        <v>0.27963903565898818</v>
      </c>
      <c r="L257" s="14">
        <f t="shared" si="223"/>
        <v>0.4113247356571037</v>
      </c>
      <c r="M257" s="14">
        <f t="shared" si="223"/>
        <v>0.15621257828945545</v>
      </c>
      <c r="N257" s="14">
        <f t="shared" si="223"/>
        <v>8.0582748207575605E-2</v>
      </c>
      <c r="O257" s="14">
        <f t="shared" si="223"/>
        <v>5.9431410560478071E-2</v>
      </c>
      <c r="P257" s="14">
        <f t="shared" si="223"/>
        <v>-2.7912340241414313E-2</v>
      </c>
      <c r="Q257" s="14">
        <f t="shared" si="223"/>
        <v>0.14493841274781971</v>
      </c>
      <c r="R257" s="14">
        <f t="shared" si="223"/>
        <v>0.20139493345766368</v>
      </c>
      <c r="W257" s="9" t="s">
        <v>270</v>
      </c>
      <c r="X257" s="9" t="s">
        <v>271</v>
      </c>
      <c r="Y257" s="9" t="s">
        <v>272</v>
      </c>
      <c r="Z257" s="9" t="s">
        <v>273</v>
      </c>
      <c r="AA257" s="9" t="s">
        <v>274</v>
      </c>
      <c r="AB257" s="9" t="s">
        <v>275</v>
      </c>
      <c r="AC257" s="9" t="s">
        <v>276</v>
      </c>
      <c r="AD257" s="9" t="s">
        <v>277</v>
      </c>
      <c r="AE257" s="9" t="s">
        <v>278</v>
      </c>
      <c r="AF257" s="9" t="s">
        <v>279</v>
      </c>
      <c r="AG257" s="9" t="s">
        <v>280</v>
      </c>
      <c r="AH257" s="9" t="s">
        <v>281</v>
      </c>
      <c r="AI257" s="9" t="s">
        <v>282</v>
      </c>
      <c r="AJ257" s="9" t="s">
        <v>283</v>
      </c>
      <c r="AK257" s="9" t="s">
        <v>284</v>
      </c>
      <c r="AL257" s="9" t="s">
        <v>285</v>
      </c>
    </row>
    <row r="258" spans="1:38">
      <c r="C258" s="14">
        <f t="shared" ref="C258:R258" si="224">C47-C68</f>
        <v>0.38163818606926725</v>
      </c>
      <c r="D258" s="14">
        <f t="shared" si="224"/>
        <v>0.2935396464159794</v>
      </c>
      <c r="E258" s="14">
        <f t="shared" si="224"/>
        <v>0.3750448794805834</v>
      </c>
      <c r="F258" s="14">
        <f t="shared" si="224"/>
        <v>0.20905093924272933</v>
      </c>
      <c r="G258" s="14">
        <f t="shared" si="224"/>
        <v>0.29001459521464312</v>
      </c>
      <c r="H258" s="14">
        <f t="shared" si="224"/>
        <v>0.32753251503856973</v>
      </c>
      <c r="I258" s="14">
        <f t="shared" si="224"/>
        <v>5.4857827291584726E-2</v>
      </c>
      <c r="J258" s="14">
        <f t="shared" si="224"/>
        <v>0.15323822988000302</v>
      </c>
      <c r="K258" s="14">
        <f t="shared" si="224"/>
        <v>0.33922538406557123</v>
      </c>
      <c r="L258" s="14">
        <f t="shared" si="224"/>
        <v>0.17918972450468118</v>
      </c>
      <c r="M258" s="14">
        <f t="shared" si="224"/>
        <v>2.8596578684755514E-2</v>
      </c>
      <c r="N258" s="14">
        <f t="shared" si="224"/>
        <v>0.10430541354389788</v>
      </c>
      <c r="O258" s="14">
        <f t="shared" si="224"/>
        <v>0.20367758347128984</v>
      </c>
      <c r="P258" s="14">
        <f t="shared" si="224"/>
        <v>0.11350821414384882</v>
      </c>
      <c r="Q258" s="14">
        <f t="shared" si="224"/>
        <v>0.12004155717170306</v>
      </c>
      <c r="R258" s="14">
        <f t="shared" si="224"/>
        <v>0.12448917660856296</v>
      </c>
      <c r="W258" s="42">
        <f>BH57</f>
        <v>1280.9257380862159</v>
      </c>
      <c r="X258" s="42">
        <f t="shared" ref="X258:AL258" si="225">BI57</f>
        <v>1281.00881061876</v>
      </c>
      <c r="Y258" s="42">
        <f t="shared" si="225"/>
        <v>1281.0874547996252</v>
      </c>
      <c r="Z258" s="42">
        <f t="shared" si="225"/>
        <v>1281.0930934380126</v>
      </c>
      <c r="AA258" s="42">
        <f t="shared" si="225"/>
        <v>1281.1048002175828</v>
      </c>
      <c r="AB258" s="42">
        <f t="shared" si="225"/>
        <v>1281.1369745024544</v>
      </c>
      <c r="AC258" s="42">
        <f t="shared" si="225"/>
        <v>1281.1448989496121</v>
      </c>
      <c r="AD258" s="42">
        <f t="shared" si="225"/>
        <v>1281.2180335872395</v>
      </c>
      <c r="AE258" s="42">
        <f t="shared" si="225"/>
        <v>1281.1230284689129</v>
      </c>
      <c r="AF258" s="42">
        <f t="shared" si="225"/>
        <v>1281.1464159518516</v>
      </c>
      <c r="AG258" s="42">
        <f t="shared" si="225"/>
        <v>1281.0967917159128</v>
      </c>
      <c r="AH258" s="42">
        <f t="shared" si="225"/>
        <v>1281.2088652485595</v>
      </c>
      <c r="AI258" s="42">
        <f t="shared" si="225"/>
        <v>1281.2916019895138</v>
      </c>
      <c r="AJ258" s="42">
        <f t="shared" si="225"/>
        <v>1281.2683771740556</v>
      </c>
      <c r="AK258" s="42">
        <f t="shared" si="225"/>
        <v>1281.2755008443526</v>
      </c>
      <c r="AL258" s="42">
        <f t="shared" si="225"/>
        <v>1281.2588444818753</v>
      </c>
    </row>
    <row r="259" spans="1:38">
      <c r="C259" s="14">
        <f t="shared" ref="C259:R259" si="226">C48-C69</f>
        <v>0.21368366865635835</v>
      </c>
      <c r="D259" s="14">
        <f t="shared" si="226"/>
        <v>-9.9174769919386563E-2</v>
      </c>
      <c r="E259" s="14">
        <f t="shared" si="226"/>
        <v>6.9799160359139023E-2</v>
      </c>
      <c r="F259" s="14">
        <f t="shared" si="226"/>
        <v>8.3715458165443124E-3</v>
      </c>
      <c r="G259" s="14">
        <f t="shared" si="226"/>
        <v>-2.8426671984107088E-2</v>
      </c>
      <c r="H259" s="14">
        <f t="shared" si="226"/>
        <v>0.35796312706611388</v>
      </c>
      <c r="I259" s="14">
        <f t="shared" si="226"/>
        <v>-0.12878818346837306</v>
      </c>
      <c r="J259" s="14">
        <f t="shared" si="226"/>
        <v>0.10804721653403249</v>
      </c>
      <c r="K259" s="14">
        <f t="shared" si="226"/>
        <v>-9.2611200398778237E-2</v>
      </c>
      <c r="L259" s="14">
        <f t="shared" si="226"/>
        <v>-0.216421205575557</v>
      </c>
      <c r="M259" s="14">
        <f t="shared" si="226"/>
        <v>0.17734622768966801</v>
      </c>
      <c r="N259" s="14">
        <f t="shared" si="226"/>
        <v>0.2043925802782951</v>
      </c>
      <c r="O259" s="14">
        <f t="shared" si="226"/>
        <v>-0.14224791015976734</v>
      </c>
      <c r="P259" s="14">
        <f t="shared" si="226"/>
        <v>-0.21197289083670512</v>
      </c>
      <c r="Q259" s="14">
        <f t="shared" si="226"/>
        <v>-0.19323917071756114</v>
      </c>
      <c r="R259" s="14">
        <f t="shared" si="226"/>
        <v>-0.25478369658810607</v>
      </c>
      <c r="W259" s="9" t="s">
        <v>286</v>
      </c>
      <c r="X259" s="9" t="s">
        <v>287</v>
      </c>
      <c r="Y259" s="9" t="s">
        <v>288</v>
      </c>
      <c r="Z259" s="9" t="s">
        <v>289</v>
      </c>
      <c r="AA259" s="9" t="s">
        <v>290</v>
      </c>
      <c r="AB259" s="9" t="s">
        <v>291</v>
      </c>
      <c r="AC259" s="9" t="s">
        <v>292</v>
      </c>
      <c r="AD259" s="9" t="s">
        <v>293</v>
      </c>
      <c r="AE259" s="9" t="s">
        <v>294</v>
      </c>
      <c r="AF259" s="9" t="s">
        <v>295</v>
      </c>
      <c r="AG259" s="9" t="s">
        <v>296</v>
      </c>
      <c r="AH259" s="9" t="s">
        <v>297</v>
      </c>
      <c r="AI259" s="9" t="s">
        <v>298</v>
      </c>
      <c r="AJ259" s="9" t="s">
        <v>299</v>
      </c>
      <c r="AK259" s="9" t="s">
        <v>300</v>
      </c>
      <c r="AL259" s="9" t="s">
        <v>301</v>
      </c>
    </row>
    <row r="260" spans="1:38">
      <c r="C260" s="14">
        <f t="shared" ref="C260:R260" si="227">C49-C70</f>
        <v>-6.2467163184010133E-2</v>
      </c>
      <c r="D260" s="14">
        <f t="shared" si="227"/>
        <v>3.0249110558656866E-2</v>
      </c>
      <c r="E260" s="14">
        <f t="shared" si="227"/>
        <v>-0.4086036982079122</v>
      </c>
      <c r="F260" s="14">
        <f t="shared" si="227"/>
        <v>-0.41191958565707409</v>
      </c>
      <c r="G260" s="14">
        <f t="shared" si="227"/>
        <v>-0.81236483748830324</v>
      </c>
      <c r="H260" s="14">
        <f t="shared" si="227"/>
        <v>-0.45406320693098223</v>
      </c>
      <c r="I260" s="14">
        <f t="shared" si="227"/>
        <v>-0.3024544689232016</v>
      </c>
      <c r="J260" s="14">
        <f t="shared" si="227"/>
        <v>-0.28044677191167011</v>
      </c>
      <c r="K260" s="14">
        <f t="shared" si="227"/>
        <v>-0.38230617310728121</v>
      </c>
      <c r="L260" s="14">
        <f t="shared" si="227"/>
        <v>-0.53895284541624733</v>
      </c>
      <c r="M260" s="14">
        <f t="shared" si="227"/>
        <v>-0.65679808187428534</v>
      </c>
      <c r="N260" s="14">
        <f t="shared" si="227"/>
        <v>-0.81638419044031707</v>
      </c>
      <c r="O260" s="14">
        <f t="shared" si="227"/>
        <v>-0.62455943725171892</v>
      </c>
      <c r="P260" s="14">
        <f t="shared" si="227"/>
        <v>-0.57780889561456661</v>
      </c>
      <c r="Q260" s="14">
        <f t="shared" si="227"/>
        <v>-0.73807354880455023</v>
      </c>
      <c r="R260" s="14">
        <f t="shared" si="227"/>
        <v>-0.17501731450238367</v>
      </c>
      <c r="W260" s="42">
        <f>BH78</f>
        <v>1280.7123182569508</v>
      </c>
      <c r="X260" s="42">
        <f t="shared" ref="X260:AL260" si="228">BI78</f>
        <v>1280.8101806907077</v>
      </c>
      <c r="Y260" s="42">
        <f t="shared" si="228"/>
        <v>1280.7104185679632</v>
      </c>
      <c r="Z260" s="42">
        <f t="shared" si="228"/>
        <v>1280.7442942897821</v>
      </c>
      <c r="AA260" s="42">
        <f t="shared" si="228"/>
        <v>1280.8546494904697</v>
      </c>
      <c r="AB260" s="42">
        <f t="shared" si="228"/>
        <v>1280.8350855309232</v>
      </c>
      <c r="AC260" s="42">
        <f t="shared" si="228"/>
        <v>1280.9329234419261</v>
      </c>
      <c r="AD260" s="42">
        <f t="shared" si="228"/>
        <v>1280.9353969031645</v>
      </c>
      <c r="AE260" s="42">
        <f t="shared" si="228"/>
        <v>1280.9972095752637</v>
      </c>
      <c r="AF260" s="42">
        <f t="shared" si="228"/>
        <v>1280.9337368332542</v>
      </c>
      <c r="AG260" s="42">
        <f t="shared" si="228"/>
        <v>1280.9518937595619</v>
      </c>
      <c r="AH260" s="42">
        <f t="shared" si="228"/>
        <v>1281.0409530106645</v>
      </c>
      <c r="AI260" s="42">
        <f t="shared" si="228"/>
        <v>1280.9912808305719</v>
      </c>
      <c r="AJ260" s="42">
        <f t="shared" si="228"/>
        <v>1281.0124495812045</v>
      </c>
      <c r="AK260" s="42">
        <f t="shared" si="228"/>
        <v>1281.0696358410471</v>
      </c>
      <c r="AL260" s="42">
        <f t="shared" si="228"/>
        <v>1281.0074183233628</v>
      </c>
    </row>
    <row r="261" spans="1:38">
      <c r="C261" s="14">
        <f t="shared" ref="C261:R261" si="229">C50-C71</f>
        <v>-0.90331685074647794</v>
      </c>
      <c r="D261" s="14">
        <f t="shared" si="229"/>
        <v>-1.000390821712358</v>
      </c>
      <c r="E261" s="14">
        <f t="shared" si="229"/>
        <v>-0.94432835956035888</v>
      </c>
      <c r="F261" s="14">
        <f t="shared" si="229"/>
        <v>-0.99959943824740094</v>
      </c>
      <c r="G261" s="14">
        <f t="shared" si="229"/>
        <v>-1.1486015653034656</v>
      </c>
      <c r="H261" s="14">
        <f t="shared" si="229"/>
        <v>-0.90928273869565146</v>
      </c>
      <c r="I261" s="14">
        <f t="shared" si="229"/>
        <v>-1.0421968101611583</v>
      </c>
      <c r="J261" s="14">
        <f t="shared" si="229"/>
        <v>-1.0795081376493272</v>
      </c>
      <c r="K261" s="14">
        <f t="shared" si="229"/>
        <v>-1.3411511227087658</v>
      </c>
      <c r="L261" s="14">
        <f t="shared" si="229"/>
        <v>-1.2517606822707421</v>
      </c>
      <c r="M261" s="14">
        <f t="shared" si="229"/>
        <v>-1.0456700320688697</v>
      </c>
      <c r="N261" s="14">
        <f t="shared" si="229"/>
        <v>-1.5194558292873808</v>
      </c>
      <c r="O261" s="14">
        <f t="shared" si="229"/>
        <v>-1.2950289523924994</v>
      </c>
      <c r="P261" s="14">
        <f t="shared" si="229"/>
        <v>-1.2509577617520335</v>
      </c>
      <c r="Q261" s="14">
        <f t="shared" si="229"/>
        <v>-1.5196452396421591</v>
      </c>
      <c r="R261" s="14">
        <f t="shared" si="229"/>
        <v>-1.327197228916134</v>
      </c>
    </row>
    <row r="262" spans="1:38">
      <c r="C262" s="14">
        <f t="shared" ref="C262:R262" si="230">C51-C72</f>
        <v>0.33385083084488087</v>
      </c>
      <c r="D262" s="14">
        <f t="shared" si="230"/>
        <v>3.5148044821312396E-2</v>
      </c>
      <c r="E262" s="14">
        <f t="shared" si="230"/>
        <v>0.33359421215186558</v>
      </c>
      <c r="F262" s="14">
        <f t="shared" si="230"/>
        <v>0.11983975497980737</v>
      </c>
      <c r="G262" s="14">
        <f t="shared" si="230"/>
        <v>0.20450963509449593</v>
      </c>
      <c r="H262" s="14">
        <f t="shared" si="230"/>
        <v>0.38949120115432834</v>
      </c>
      <c r="I262" s="14">
        <f t="shared" si="230"/>
        <v>0.54579481573773592</v>
      </c>
      <c r="J262" s="14">
        <f t="shared" si="230"/>
        <v>0.46904337390196815</v>
      </c>
      <c r="K262" s="14">
        <f t="shared" si="230"/>
        <v>0.33524451992104787</v>
      </c>
      <c r="L262" s="14">
        <f t="shared" si="230"/>
        <v>0.31664856812835751</v>
      </c>
      <c r="M262" s="14">
        <f t="shared" si="230"/>
        <v>0.10844864382306696</v>
      </c>
      <c r="N262" s="14">
        <f t="shared" si="230"/>
        <v>0.10801063983888071</v>
      </c>
      <c r="O262" s="14">
        <f t="shared" si="230"/>
        <v>0.34019535796710443</v>
      </c>
      <c r="P262" s="14">
        <f t="shared" si="230"/>
        <v>0.38160805737095416</v>
      </c>
      <c r="Q262" s="14">
        <f t="shared" si="230"/>
        <v>0.29316134063662957</v>
      </c>
      <c r="R262" s="14">
        <f t="shared" si="230"/>
        <v>0.32786208495735991</v>
      </c>
      <c r="W262" s="18">
        <f>AVERAGE(C57,T78,T57)</f>
        <v>640.45007470884786</v>
      </c>
      <c r="X262" s="18">
        <f t="shared" ref="X262:AL262" si="231">AVERAGE(D57,U78,U57)</f>
        <v>640.4956811096398</v>
      </c>
      <c r="Y262" s="18">
        <f t="shared" si="231"/>
        <v>640.49840426119044</v>
      </c>
      <c r="Z262" s="18">
        <f t="shared" si="231"/>
        <v>640.52209622174053</v>
      </c>
      <c r="AA262" s="18">
        <f t="shared" si="231"/>
        <v>640.54216023109109</v>
      </c>
      <c r="AB262" s="18">
        <f t="shared" si="231"/>
        <v>640.55964157051358</v>
      </c>
      <c r="AC262" s="18">
        <f t="shared" si="231"/>
        <v>640.58793202046684</v>
      </c>
      <c r="AD262" s="18">
        <f t="shared" si="231"/>
        <v>640.61122622160781</v>
      </c>
      <c r="AE262" s="18">
        <f t="shared" si="231"/>
        <v>640.60284119228982</v>
      </c>
      <c r="AF262" s="18">
        <f t="shared" si="231"/>
        <v>640.61075733629798</v>
      </c>
      <c r="AG262" s="18">
        <f t="shared" si="231"/>
        <v>640.59775906254617</v>
      </c>
      <c r="AH262" s="18">
        <f t="shared" si="231"/>
        <v>640.65746618122466</v>
      </c>
      <c r="AI262" s="18">
        <f t="shared" si="231"/>
        <v>640.67762772402182</v>
      </c>
      <c r="AJ262" s="18">
        <f t="shared" si="231"/>
        <v>640.67414184682423</v>
      </c>
      <c r="AK262" s="18">
        <f t="shared" si="231"/>
        <v>640.68386723962988</v>
      </c>
      <c r="AL262" s="18">
        <f t="shared" si="231"/>
        <v>640.68591377377334</v>
      </c>
    </row>
    <row r="263" spans="1:38">
      <c r="C263" s="14">
        <f t="shared" ref="C263:R263" si="232">C52-C73</f>
        <v>-2.1049846975126911</v>
      </c>
      <c r="D263" s="14">
        <f t="shared" si="232"/>
        <v>-2.1068516005977926</v>
      </c>
      <c r="E263" s="14">
        <f t="shared" si="232"/>
        <v>-2.1832522131472842</v>
      </c>
      <c r="F263" s="14">
        <f t="shared" si="232"/>
        <v>-2.1564913665332597</v>
      </c>
      <c r="G263" s="14">
        <f t="shared" si="232"/>
        <v>-2.2053137198404329</v>
      </c>
      <c r="H263" s="14">
        <f t="shared" si="232"/>
        <v>-2.2633040452113846</v>
      </c>
      <c r="I263" s="14">
        <f t="shared" si="232"/>
        <v>-2.3495542804773777</v>
      </c>
      <c r="J263" s="14">
        <f t="shared" si="232"/>
        <v>-2.3275774912355018</v>
      </c>
      <c r="K263" s="14">
        <f t="shared" si="232"/>
        <v>-2.2283289816735419</v>
      </c>
      <c r="L263" s="14">
        <f t="shared" si="232"/>
        <v>-2.2225589258943046</v>
      </c>
      <c r="M263" s="14">
        <f t="shared" si="232"/>
        <v>-2.2472861382447036</v>
      </c>
      <c r="N263" s="14">
        <f t="shared" si="232"/>
        <v>-2.3114273099599814</v>
      </c>
      <c r="O263" s="14">
        <f t="shared" si="232"/>
        <v>-2.1788952900377012</v>
      </c>
      <c r="P263" s="14">
        <f t="shared" si="232"/>
        <v>-2.1554144687262351</v>
      </c>
      <c r="Q263" s="14">
        <f t="shared" si="232"/>
        <v>-2.5027390932265234</v>
      </c>
      <c r="R263" s="14">
        <f t="shared" si="232"/>
        <v>-2.3498663908761159</v>
      </c>
      <c r="W263" s="18" t="s">
        <v>190</v>
      </c>
      <c r="X263" s="18" t="s">
        <v>191</v>
      </c>
      <c r="Y263" s="18" t="s">
        <v>192</v>
      </c>
      <c r="Z263" s="18" t="s">
        <v>193</v>
      </c>
      <c r="AA263" s="18" t="s">
        <v>194</v>
      </c>
      <c r="AB263" s="18" t="s">
        <v>195</v>
      </c>
      <c r="AC263" s="18" t="s">
        <v>196</v>
      </c>
      <c r="AD263" s="18" t="s">
        <v>197</v>
      </c>
      <c r="AE263" s="18" t="s">
        <v>198</v>
      </c>
      <c r="AF263" s="18" t="s">
        <v>199</v>
      </c>
      <c r="AG263" s="18" t="s">
        <v>200</v>
      </c>
      <c r="AH263" s="18" t="s">
        <v>201</v>
      </c>
      <c r="AI263" s="18" t="s">
        <v>202</v>
      </c>
      <c r="AJ263" s="18" t="s">
        <v>203</v>
      </c>
      <c r="AK263" s="18" t="s">
        <v>204</v>
      </c>
      <c r="AL263" s="18" t="s">
        <v>205</v>
      </c>
    </row>
    <row r="264" spans="1:38">
      <c r="C264" s="14">
        <f t="shared" ref="C264:R264" si="233">C53-C74</f>
        <v>0.73070153333446797</v>
      </c>
      <c r="D264" s="14">
        <f t="shared" si="233"/>
        <v>0.60227327589655033</v>
      </c>
      <c r="E264" s="14">
        <f t="shared" si="233"/>
        <v>0.36711375398488144</v>
      </c>
      <c r="F264" s="14">
        <f t="shared" si="233"/>
        <v>1.1412322589644646</v>
      </c>
      <c r="G264" s="14">
        <f t="shared" si="233"/>
        <v>0.73314850747703986</v>
      </c>
      <c r="H264" s="14">
        <f t="shared" si="233"/>
        <v>0.76379036307400838</v>
      </c>
      <c r="I264" s="14">
        <f t="shared" si="233"/>
        <v>0.61182426374341503</v>
      </c>
      <c r="J264" s="14">
        <f t="shared" si="233"/>
        <v>0.65390727728890852</v>
      </c>
      <c r="K264" s="14">
        <f t="shared" si="233"/>
        <v>0.65990644063481341</v>
      </c>
      <c r="L264" s="14">
        <f t="shared" si="233"/>
        <v>0.89541681653224714</v>
      </c>
      <c r="M264" s="14">
        <f t="shared" si="233"/>
        <v>0.93789133864368068</v>
      </c>
      <c r="N264" s="14">
        <f t="shared" si="233"/>
        <v>0.81174900318819709</v>
      </c>
      <c r="O264" s="14">
        <f t="shared" si="233"/>
        <v>1.0006071745051486</v>
      </c>
      <c r="P264" s="14">
        <f t="shared" si="233"/>
        <v>1.0361938165351603</v>
      </c>
      <c r="Q264" s="14">
        <f t="shared" si="233"/>
        <v>0.78950874860800013</v>
      </c>
      <c r="R264" s="14">
        <f t="shared" si="233"/>
        <v>1.0953068539425885</v>
      </c>
    </row>
    <row r="265" spans="1:38">
      <c r="C265" s="14">
        <f t="shared" ref="C265:R265" si="234">C54-C75</f>
        <v>9.8816332339083601E-2</v>
      </c>
      <c r="D265" s="14">
        <f t="shared" si="234"/>
        <v>-0.1629867161339007</v>
      </c>
      <c r="E265" s="14">
        <f t="shared" si="234"/>
        <v>-0.26232278884322113</v>
      </c>
      <c r="F265" s="14">
        <f t="shared" si="234"/>
        <v>-0.3647839223108349</v>
      </c>
      <c r="G265" s="14">
        <f t="shared" si="234"/>
        <v>-0.33897625024917488</v>
      </c>
      <c r="H265" s="14">
        <f t="shared" si="234"/>
        <v>-0.56859128221424271</v>
      </c>
      <c r="I265" s="14">
        <f t="shared" si="234"/>
        <v>-0.74301344382490697</v>
      </c>
      <c r="J265" s="14">
        <f t="shared" si="234"/>
        <v>-0.71488490697413454</v>
      </c>
      <c r="K265" s="14">
        <f t="shared" si="234"/>
        <v>-0.65399492410574567</v>
      </c>
      <c r="L265" s="14">
        <f t="shared" si="234"/>
        <v>-0.85844098505856437</v>
      </c>
      <c r="M265" s="14">
        <f t="shared" si="234"/>
        <v>-1.0519036290817212</v>
      </c>
      <c r="N265" s="14">
        <f t="shared" si="234"/>
        <v>-1.0616318782859935</v>
      </c>
      <c r="O265" s="14">
        <f t="shared" si="234"/>
        <v>-1.1641955573720679</v>
      </c>
      <c r="P265" s="14">
        <f t="shared" si="234"/>
        <v>-1.0869795663331843</v>
      </c>
      <c r="Q265" s="14">
        <f t="shared" si="234"/>
        <v>-0.82666464601663847</v>
      </c>
      <c r="R265" s="14">
        <f t="shared" si="234"/>
        <v>-1.2277841510741609</v>
      </c>
    </row>
    <row r="266" spans="1:38">
      <c r="C266" s="14">
        <f t="shared" ref="C266:R266" si="235">C55-C76</f>
        <v>-1.0037292208968438</v>
      </c>
      <c r="D266" s="14">
        <f t="shared" si="235"/>
        <v>-0.65134404482228092</v>
      </c>
      <c r="E266" s="14">
        <f t="shared" si="235"/>
        <v>-0.59081360458242216</v>
      </c>
      <c r="F266" s="14">
        <f t="shared" si="235"/>
        <v>-0.64976161354536544</v>
      </c>
      <c r="G266" s="14">
        <f t="shared" si="235"/>
        <v>-0.56774342173446257</v>
      </c>
      <c r="H266" s="14">
        <f t="shared" si="235"/>
        <v>-0.76141164110811133</v>
      </c>
      <c r="I266" s="14">
        <f t="shared" si="235"/>
        <v>-0.99103604760682629</v>
      </c>
      <c r="J266" s="14">
        <f t="shared" si="235"/>
        <v>-0.65855116772763722</v>
      </c>
      <c r="K266" s="14">
        <f t="shared" si="235"/>
        <v>-1.5145961754972177</v>
      </c>
      <c r="L266" s="14">
        <f t="shared" si="235"/>
        <v>-0.80936862828320955</v>
      </c>
      <c r="M266" s="14">
        <f t="shared" si="235"/>
        <v>-1.1516084454185602</v>
      </c>
      <c r="N266" s="14">
        <f t="shared" si="235"/>
        <v>-1.1956809727091695</v>
      </c>
      <c r="O266" s="14">
        <f t="shared" si="235"/>
        <v>-0.837571350197436</v>
      </c>
      <c r="P266" s="14">
        <f t="shared" si="235"/>
        <v>-0.86177150278911085</v>
      </c>
      <c r="Q266" s="14">
        <f t="shared" si="235"/>
        <v>-1.0945863043803001</v>
      </c>
      <c r="R266" s="14">
        <f t="shared" si="235"/>
        <v>-1.2663134992692449</v>
      </c>
    </row>
    <row r="267" spans="1:38">
      <c r="C267" s="14">
        <f t="shared" ref="C267:R267" si="236">C56-C77</f>
        <v>1.3249175333337462</v>
      </c>
      <c r="D267" s="14">
        <f t="shared" si="236"/>
        <v>1.2260931304771248</v>
      </c>
      <c r="E267" s="14">
        <f t="shared" si="236"/>
        <v>1.3199916344610756</v>
      </c>
      <c r="F267" s="14">
        <f t="shared" si="236"/>
        <v>1.409016268924006</v>
      </c>
      <c r="G267" s="14">
        <f t="shared" si="236"/>
        <v>1.3073651934203099</v>
      </c>
      <c r="H267" s="14">
        <f t="shared" si="236"/>
        <v>1.3558539472217035</v>
      </c>
      <c r="I267" s="14">
        <f t="shared" si="236"/>
        <v>1.6081095404377947</v>
      </c>
      <c r="J267" s="14">
        <f t="shared" si="236"/>
        <v>1.7811136567731864</v>
      </c>
      <c r="K267" s="14">
        <f t="shared" si="236"/>
        <v>1.7788798934259376</v>
      </c>
      <c r="L267" s="14">
        <f t="shared" si="236"/>
        <v>1.8958025713136522</v>
      </c>
      <c r="M267" s="14">
        <f t="shared" si="236"/>
        <v>1.5409416233076172</v>
      </c>
      <c r="N267" s="14">
        <f t="shared" si="236"/>
        <v>1.8328904221122002</v>
      </c>
      <c r="O267" s="14">
        <f t="shared" si="236"/>
        <v>1.5596256119532654</v>
      </c>
      <c r="P267" s="14">
        <f t="shared" si="236"/>
        <v>1.5354811675292694</v>
      </c>
      <c r="Q267" s="14">
        <f t="shared" si="236"/>
        <v>1.8259881077699447</v>
      </c>
      <c r="R267" s="14">
        <f t="shared" si="236"/>
        <v>1.7294091498217767</v>
      </c>
    </row>
    <row r="269" spans="1:38">
      <c r="A269" s="18" t="s">
        <v>129</v>
      </c>
      <c r="B269" s="18"/>
      <c r="C269" s="14">
        <f>COUNTIF(C251:R267,"&lt;0")</f>
        <v>123</v>
      </c>
      <c r="D269" s="28">
        <f>(C269/(SUM(C269:C270))*100)</f>
        <v>45.220588235294116</v>
      </c>
    </row>
    <row r="270" spans="1:38">
      <c r="A270" s="18" t="s">
        <v>130</v>
      </c>
      <c r="B270" s="18"/>
      <c r="C270" s="18">
        <f>COUNTIF(C251:R267,"&gt;0")</f>
        <v>149</v>
      </c>
      <c r="D270" s="28">
        <f>(C270/(SUM(C269:C270))*100)</f>
        <v>54.779411764705884</v>
      </c>
    </row>
    <row r="271" spans="1:38">
      <c r="H271" t="s">
        <v>206</v>
      </c>
      <c r="I271" t="s">
        <v>319</v>
      </c>
    </row>
    <row r="272" spans="1:38">
      <c r="A272" s="9" t="s">
        <v>131</v>
      </c>
      <c r="B272" s="9"/>
      <c r="C272" s="23">
        <f>MAX(C251:R267)</f>
        <v>2.9109626872539138</v>
      </c>
      <c r="D272" s="29" t="s">
        <v>133</v>
      </c>
      <c r="E272" s="29">
        <f>(C272/9.8)*1000</f>
        <v>297.03700890346056</v>
      </c>
      <c r="F272" s="29" t="s">
        <v>134</v>
      </c>
      <c r="H272" s="18" t="s">
        <v>311</v>
      </c>
      <c r="I272" s="17" t="s">
        <v>312</v>
      </c>
    </row>
    <row r="273" spans="1:9">
      <c r="A273" s="9" t="s">
        <v>132</v>
      </c>
      <c r="B273" s="9"/>
      <c r="C273" s="23">
        <f>MIN(C251:R267)</f>
        <v>-2.5027390932265234</v>
      </c>
      <c r="D273" s="29" t="s">
        <v>133</v>
      </c>
      <c r="E273" s="29">
        <f>(C273/9.8)*1000</f>
        <v>-255.38154012515545</v>
      </c>
      <c r="F273" s="29" t="s">
        <v>134</v>
      </c>
      <c r="H273" s="18">
        <f>AVERAGE(C61:R77,R56,C40:R56)</f>
        <v>640.33065215371755</v>
      </c>
      <c r="I273" s="18">
        <f>AVERAGE(T40:AI56,T61:AI77)</f>
        <v>640.77457453633849</v>
      </c>
    </row>
    <row r="275" spans="1:9">
      <c r="A275" s="30" t="s">
        <v>135</v>
      </c>
      <c r="B275" s="30"/>
      <c r="C275" s="23">
        <v>2.59</v>
      </c>
      <c r="D275" s="29" t="s">
        <v>133</v>
      </c>
      <c r="E275" s="29">
        <f>(C275/9.8)*1000</f>
        <v>264.28571428571422</v>
      </c>
      <c r="F275" s="29" t="s">
        <v>134</v>
      </c>
    </row>
    <row r="297" spans="17:18">
      <c r="Q297" s="18" t="s">
        <v>313</v>
      </c>
      <c r="R297" s="17" t="s">
        <v>314</v>
      </c>
    </row>
    <row r="298" spans="17:18">
      <c r="Q298" s="18">
        <f>AVERAGE(T40:AI56,C40:R56)</f>
        <v>640.57466343983003</v>
      </c>
      <c r="R298" s="18">
        <f>AVERAGE(T61:AI77,C61:R77)</f>
        <v>640.45437015396328</v>
      </c>
    </row>
    <row r="323" spans="3:35">
      <c r="C323" s="60" t="s">
        <v>317</v>
      </c>
      <c r="D323" s="60"/>
      <c r="E323" s="60"/>
      <c r="F323" s="60"/>
      <c r="G323" s="60"/>
      <c r="H323" s="60"/>
      <c r="I323" s="60"/>
      <c r="J323" s="60"/>
      <c r="K323" s="60"/>
      <c r="L323" s="60"/>
      <c r="M323" s="60"/>
      <c r="N323" s="60"/>
      <c r="O323" s="60"/>
      <c r="P323" s="60"/>
      <c r="Q323" s="60"/>
      <c r="R323" s="60"/>
      <c r="T323" s="60" t="s">
        <v>318</v>
      </c>
      <c r="U323" s="60"/>
      <c r="V323" s="60"/>
      <c r="W323" s="60"/>
      <c r="X323" s="60"/>
      <c r="Y323" s="60"/>
      <c r="Z323" s="60"/>
      <c r="AA323" s="60"/>
      <c r="AB323" s="60"/>
      <c r="AC323" s="60"/>
      <c r="AD323" s="60"/>
      <c r="AE323" s="60"/>
      <c r="AF323" s="60"/>
      <c r="AG323" s="60"/>
      <c r="AH323" s="60"/>
      <c r="AI323" s="60"/>
    </row>
    <row r="324" spans="3:35">
      <c r="C324" s="18" t="s">
        <v>190</v>
      </c>
      <c r="D324" s="18" t="s">
        <v>191</v>
      </c>
      <c r="E324" s="18" t="s">
        <v>192</v>
      </c>
      <c r="F324" s="18" t="s">
        <v>193</v>
      </c>
      <c r="G324" s="18" t="s">
        <v>194</v>
      </c>
      <c r="H324" s="18" t="s">
        <v>195</v>
      </c>
      <c r="I324" s="18" t="s">
        <v>196</v>
      </c>
      <c r="J324" s="18" t="s">
        <v>197</v>
      </c>
      <c r="K324" s="18" t="s">
        <v>198</v>
      </c>
      <c r="L324" s="18" t="s">
        <v>199</v>
      </c>
      <c r="M324" s="18" t="s">
        <v>200</v>
      </c>
      <c r="N324" s="18" t="s">
        <v>201</v>
      </c>
      <c r="O324" s="18" t="s">
        <v>202</v>
      </c>
      <c r="P324" s="18" t="s">
        <v>203</v>
      </c>
      <c r="Q324" s="18" t="s">
        <v>204</v>
      </c>
      <c r="R324" s="18" t="s">
        <v>205</v>
      </c>
      <c r="T324" s="18" t="s">
        <v>190</v>
      </c>
      <c r="U324" s="18" t="s">
        <v>191</v>
      </c>
      <c r="V324" s="18" t="s">
        <v>192</v>
      </c>
      <c r="W324" s="18" t="s">
        <v>193</v>
      </c>
      <c r="X324" s="18" t="s">
        <v>194</v>
      </c>
      <c r="Y324" s="18" t="s">
        <v>195</v>
      </c>
      <c r="Z324" s="18" t="s">
        <v>196</v>
      </c>
      <c r="AA324" s="18" t="s">
        <v>197</v>
      </c>
      <c r="AB324" s="18" t="s">
        <v>198</v>
      </c>
      <c r="AC324" s="18" t="s">
        <v>199</v>
      </c>
      <c r="AD324" s="18" t="s">
        <v>200</v>
      </c>
      <c r="AE324" s="18" t="s">
        <v>201</v>
      </c>
      <c r="AF324" s="18" t="s">
        <v>202</v>
      </c>
      <c r="AG324" s="18" t="s">
        <v>203</v>
      </c>
      <c r="AH324" s="18" t="s">
        <v>204</v>
      </c>
      <c r="AI324" s="18" t="s">
        <v>205</v>
      </c>
    </row>
    <row r="325" spans="3:35">
      <c r="C325" s="18">
        <f>ABS(C40-C61)</f>
        <v>0.81633312437759287</v>
      </c>
      <c r="D325" s="18">
        <f t="shared" ref="D325:R325" si="237">ABS(D40-D61)</f>
        <v>0.70994757868584202</v>
      </c>
      <c r="E325" s="18">
        <f t="shared" si="237"/>
        <v>0.6824091673302064</v>
      </c>
      <c r="F325" s="18">
        <f t="shared" si="237"/>
        <v>0.92891228187170327</v>
      </c>
      <c r="G325" s="18">
        <f t="shared" si="237"/>
        <v>0.90909128215344026</v>
      </c>
      <c r="H325" s="18">
        <f t="shared" si="237"/>
        <v>1.1444915857389333</v>
      </c>
      <c r="I325" s="18">
        <f t="shared" si="237"/>
        <v>1.3671967699194738</v>
      </c>
      <c r="J325" s="18">
        <f t="shared" si="237"/>
        <v>1.4363822157368986</v>
      </c>
      <c r="K325" s="18">
        <f t="shared" si="237"/>
        <v>1.5223296611512751</v>
      </c>
      <c r="L325" s="18">
        <f t="shared" si="237"/>
        <v>1.699083909363253</v>
      </c>
      <c r="M325" s="18">
        <f t="shared" si="237"/>
        <v>1.7771918778852296</v>
      </c>
      <c r="N325" s="18">
        <f t="shared" si="237"/>
        <v>1.781130780278886</v>
      </c>
      <c r="O325" s="18">
        <f t="shared" si="237"/>
        <v>1.9929203410354148</v>
      </c>
      <c r="P325" s="18">
        <f t="shared" si="237"/>
        <v>2.0140080498010775</v>
      </c>
      <c r="Q325" s="18">
        <f t="shared" si="237"/>
        <v>1.9708926053748428</v>
      </c>
      <c r="R325" s="18">
        <f t="shared" si="237"/>
        <v>1.9147979418248724</v>
      </c>
      <c r="T325" s="18">
        <f>ABS(T40-T61)</f>
        <v>0.64790032537371189</v>
      </c>
      <c r="U325" s="18">
        <f t="shared" ref="U325:AI325" si="238">ABS(U40-U61)</f>
        <v>0.70640690338609602</v>
      </c>
      <c r="V325" s="18">
        <f t="shared" si="238"/>
        <v>0.70459673406344336</v>
      </c>
      <c r="W325" s="18">
        <f t="shared" si="238"/>
        <v>0.70611252390426671</v>
      </c>
      <c r="X325" s="18">
        <f t="shared" si="238"/>
        <v>0.49880898005994823</v>
      </c>
      <c r="Y325" s="18">
        <f t="shared" si="238"/>
        <v>0.53500060426392793</v>
      </c>
      <c r="Z325" s="18">
        <f t="shared" si="238"/>
        <v>0.47984084342601818</v>
      </c>
      <c r="AA325" s="18">
        <f t="shared" si="238"/>
        <v>0.34762195139535379</v>
      </c>
      <c r="AB325" s="18">
        <f t="shared" si="238"/>
        <v>0.39493813505748676</v>
      </c>
      <c r="AC325" s="18">
        <f t="shared" si="238"/>
        <v>0.41623321613462849</v>
      </c>
      <c r="AD325" s="18">
        <f t="shared" si="238"/>
        <v>0.40584148545940479</v>
      </c>
      <c r="AE325" s="18">
        <f t="shared" si="238"/>
        <v>0.12503118924144019</v>
      </c>
      <c r="AF325" s="18">
        <f t="shared" si="238"/>
        <v>0.33760209462002422</v>
      </c>
      <c r="AG325" s="18">
        <f t="shared" si="238"/>
        <v>0.21897418047626616</v>
      </c>
      <c r="AH325" s="18">
        <f t="shared" si="238"/>
        <v>0.39975770338810435</v>
      </c>
      <c r="AI325" s="18">
        <f t="shared" si="238"/>
        <v>0.37851657815474482</v>
      </c>
    </row>
    <row r="326" spans="3:35">
      <c r="C326" s="18">
        <f t="shared" ref="C326:R341" si="239">ABS(C41-C62)</f>
        <v>0.5552665124386067</v>
      </c>
      <c r="D326" s="18">
        <f t="shared" si="239"/>
        <v>0.92879113545768632</v>
      </c>
      <c r="E326" s="18">
        <f t="shared" si="239"/>
        <v>1.0301688804781861</v>
      </c>
      <c r="F326" s="18">
        <f t="shared" si="239"/>
        <v>1.1607299990039337</v>
      </c>
      <c r="G326" s="18">
        <f t="shared" si="239"/>
        <v>1.6846050578266158</v>
      </c>
      <c r="H326" s="18">
        <f t="shared" si="239"/>
        <v>1.7257671577357314</v>
      </c>
      <c r="I326" s="18">
        <f t="shared" si="239"/>
        <v>1.9131996368512318</v>
      </c>
      <c r="J326" s="18">
        <f t="shared" si="239"/>
        <v>2.4476842822746221</v>
      </c>
      <c r="K326" s="18">
        <f t="shared" si="239"/>
        <v>2.2728249731080723</v>
      </c>
      <c r="L326" s="18">
        <f t="shared" si="239"/>
        <v>2.3544804924275695</v>
      </c>
      <c r="M326" s="18">
        <f t="shared" si="239"/>
        <v>2.4943461521901327</v>
      </c>
      <c r="N326" s="18">
        <f t="shared" si="239"/>
        <v>0.48316359143484533</v>
      </c>
      <c r="O326" s="18">
        <f t="shared" si="239"/>
        <v>0.51278839661324582</v>
      </c>
      <c r="P326" s="18">
        <f t="shared" si="239"/>
        <v>0.5310767615532086</v>
      </c>
      <c r="Q326" s="18">
        <f t="shared" si="239"/>
        <v>0.41614607728968167</v>
      </c>
      <c r="R326" s="18">
        <f t="shared" si="239"/>
        <v>0.51547147855353614</v>
      </c>
      <c r="T326" s="18">
        <f t="shared" ref="T326:AI341" si="240">ABS(T41-T62)</f>
        <v>1.1061657611927558</v>
      </c>
      <c r="U326" s="18">
        <f t="shared" si="240"/>
        <v>1.5053203944214602</v>
      </c>
      <c r="V326" s="18">
        <f t="shared" si="240"/>
        <v>1.5380412609555378</v>
      </c>
      <c r="W326" s="18">
        <f t="shared" si="240"/>
        <v>1.7482772081657458</v>
      </c>
      <c r="X326" s="18">
        <f t="shared" si="240"/>
        <v>1.6918838803590006</v>
      </c>
      <c r="Y326" s="18">
        <f t="shared" si="240"/>
        <v>1.6565856150164109</v>
      </c>
      <c r="Z326" s="18">
        <f t="shared" si="240"/>
        <v>1.4272718551792423</v>
      </c>
      <c r="AA326" s="18">
        <f t="shared" si="240"/>
        <v>1.5121547848613091</v>
      </c>
      <c r="AB326" s="18">
        <f t="shared" si="240"/>
        <v>0.75501028007965942</v>
      </c>
      <c r="AC326" s="18">
        <f t="shared" si="240"/>
        <v>0.71980417350198422</v>
      </c>
      <c r="AD326" s="18">
        <f t="shared" si="240"/>
        <v>0.93886185737108008</v>
      </c>
      <c r="AE326" s="18">
        <f t="shared" si="240"/>
        <v>0.39904218486140053</v>
      </c>
      <c r="AF326" s="18">
        <f t="shared" si="240"/>
        <v>0.52443610776992955</v>
      </c>
      <c r="AG326" s="18">
        <f t="shared" si="240"/>
        <v>0.33801652470162935</v>
      </c>
      <c r="AH326" s="18">
        <f t="shared" si="240"/>
        <v>0.2647169563732632</v>
      </c>
      <c r="AI326" s="18">
        <f t="shared" si="240"/>
        <v>0.20822191860531802</v>
      </c>
    </row>
    <row r="327" spans="3:35">
      <c r="C327" s="18">
        <f t="shared" si="239"/>
        <v>0.53261040099505408</v>
      </c>
      <c r="D327" s="18">
        <f t="shared" si="239"/>
        <v>0.79047456374451031</v>
      </c>
      <c r="E327" s="18">
        <f t="shared" si="239"/>
        <v>0.71498192430374274</v>
      </c>
      <c r="F327" s="18">
        <f t="shared" si="239"/>
        <v>0.63693797709106548</v>
      </c>
      <c r="G327" s="18">
        <f t="shared" si="239"/>
        <v>0.61405497308192025</v>
      </c>
      <c r="H327" s="18">
        <f t="shared" si="239"/>
        <v>0.71006482334337306</v>
      </c>
      <c r="I327" s="18">
        <f t="shared" si="239"/>
        <v>0.99919065218841752</v>
      </c>
      <c r="J327" s="18">
        <f t="shared" si="239"/>
        <v>1.2784830175294246</v>
      </c>
      <c r="K327" s="18">
        <f t="shared" si="239"/>
        <v>1.0532674135479283</v>
      </c>
      <c r="L327" s="18">
        <f t="shared" si="239"/>
        <v>1.3665858920317078</v>
      </c>
      <c r="M327" s="18">
        <f t="shared" si="239"/>
        <v>1.3811238247013762</v>
      </c>
      <c r="N327" s="18">
        <f t="shared" si="239"/>
        <v>1.3448236332651504</v>
      </c>
      <c r="O327" s="18">
        <f t="shared" si="239"/>
        <v>1.3739469123486288</v>
      </c>
      <c r="P327" s="18">
        <f t="shared" si="239"/>
        <v>1.2854857587622064</v>
      </c>
      <c r="Q327" s="18">
        <f t="shared" si="239"/>
        <v>1.234400683865033</v>
      </c>
      <c r="R327" s="18">
        <f t="shared" si="239"/>
        <v>1.2759808501753014</v>
      </c>
      <c r="T327" s="18">
        <f t="shared" si="240"/>
        <v>0.53915330646725579</v>
      </c>
      <c r="U327" s="18">
        <f t="shared" si="240"/>
        <v>4.9707916334227775E-2</v>
      </c>
      <c r="V327" s="18">
        <f t="shared" si="240"/>
        <v>0.25569245019858045</v>
      </c>
      <c r="W327" s="18">
        <f t="shared" si="240"/>
        <v>1.1605733069245616E-2</v>
      </c>
      <c r="X327" s="18">
        <f t="shared" si="240"/>
        <v>9.1222848455117855E-2</v>
      </c>
      <c r="Y327" s="18">
        <f t="shared" si="240"/>
        <v>0.12022996156088084</v>
      </c>
      <c r="Z327" s="18">
        <f t="shared" si="240"/>
        <v>4.551372570415424E-2</v>
      </c>
      <c r="AA327" s="18">
        <f t="shared" si="240"/>
        <v>0.11941388167213063</v>
      </c>
      <c r="AB327" s="18">
        <f t="shared" si="240"/>
        <v>4.1549800926077296E-5</v>
      </c>
      <c r="AC327" s="18">
        <f t="shared" si="240"/>
        <v>5.4463323705931543E-2</v>
      </c>
      <c r="AD327" s="18">
        <f t="shared" si="240"/>
        <v>0.16360411275024944</v>
      </c>
      <c r="AE327" s="18">
        <f t="shared" si="240"/>
        <v>0.19903277350658755</v>
      </c>
      <c r="AF327" s="18">
        <f t="shared" si="240"/>
        <v>2.3127512749965717E-2</v>
      </c>
      <c r="AG327" s="18">
        <f t="shared" si="240"/>
        <v>0.2110146424300865</v>
      </c>
      <c r="AH327" s="18">
        <f t="shared" si="240"/>
        <v>0.31269866633374477</v>
      </c>
      <c r="AI327" s="18">
        <f t="shared" si="240"/>
        <v>0.33031304331404954</v>
      </c>
    </row>
    <row r="328" spans="3:35">
      <c r="C328" s="18">
        <f t="shared" si="239"/>
        <v>1.2833756666658473</v>
      </c>
      <c r="D328" s="18">
        <f t="shared" si="239"/>
        <v>0.75437185657403916</v>
      </c>
      <c r="E328" s="18">
        <f t="shared" si="239"/>
        <v>1.0858389741038081</v>
      </c>
      <c r="F328" s="18">
        <f t="shared" si="239"/>
        <v>1.3634290488065517</v>
      </c>
      <c r="G328" s="18">
        <f t="shared" si="239"/>
        <v>1.3614303708874331</v>
      </c>
      <c r="H328" s="18">
        <f t="shared" si="239"/>
        <v>1.5489990681129484</v>
      </c>
      <c r="I328" s="18">
        <f t="shared" si="239"/>
        <v>1.8231359071711495</v>
      </c>
      <c r="J328" s="18">
        <f t="shared" si="239"/>
        <v>1.9707441171299251</v>
      </c>
      <c r="K328" s="18">
        <f t="shared" si="239"/>
        <v>2.0103744348589316</v>
      </c>
      <c r="L328" s="18">
        <f t="shared" si="239"/>
        <v>2.102049470521024</v>
      </c>
      <c r="M328" s="18">
        <f t="shared" si="239"/>
        <v>2.2704451848619556</v>
      </c>
      <c r="N328" s="18">
        <f t="shared" si="239"/>
        <v>2.3791222960167033</v>
      </c>
      <c r="O328" s="18">
        <f t="shared" si="239"/>
        <v>2.6702267378490205</v>
      </c>
      <c r="P328" s="18">
        <f t="shared" si="239"/>
        <v>2.9109626872539138</v>
      </c>
      <c r="Q328" s="18">
        <f t="shared" si="239"/>
        <v>2.547356759363538</v>
      </c>
      <c r="R328" s="18">
        <f t="shared" si="239"/>
        <v>2.5994351912510183</v>
      </c>
      <c r="T328" s="18">
        <f t="shared" si="240"/>
        <v>3.2206624875584566E-2</v>
      </c>
      <c r="U328" s="18">
        <f t="shared" si="240"/>
        <v>0.31247087649262539</v>
      </c>
      <c r="V328" s="18">
        <f t="shared" si="240"/>
        <v>0.27763787948276786</v>
      </c>
      <c r="W328" s="18">
        <f t="shared" si="240"/>
        <v>1.7860614541859832E-2</v>
      </c>
      <c r="X328" s="18">
        <f t="shared" si="240"/>
        <v>0.42258374077835015</v>
      </c>
      <c r="Y328" s="18">
        <f t="shared" si="240"/>
        <v>0.28269103047000499</v>
      </c>
      <c r="Z328" s="18">
        <f t="shared" si="240"/>
        <v>0.42600040398156125</v>
      </c>
      <c r="AA328" s="18">
        <f t="shared" si="240"/>
        <v>0.50592914063713579</v>
      </c>
      <c r="AB328" s="18">
        <f t="shared" si="240"/>
        <v>0.14947449043768302</v>
      </c>
      <c r="AC328" s="18">
        <f t="shared" si="240"/>
        <v>0.36656168605679795</v>
      </c>
      <c r="AD328" s="18">
        <f t="shared" si="240"/>
        <v>0.4407365675319852</v>
      </c>
      <c r="AE328" s="18">
        <f t="shared" si="240"/>
        <v>0.35083684163214457</v>
      </c>
      <c r="AF328" s="18">
        <f t="shared" si="240"/>
        <v>0.38473954760968354</v>
      </c>
      <c r="AG328" s="18">
        <f t="shared" si="240"/>
        <v>0.43558086454618206</v>
      </c>
      <c r="AH328" s="18">
        <f t="shared" si="240"/>
        <v>0.31274220000159403</v>
      </c>
      <c r="AI328" s="18">
        <f t="shared" si="240"/>
        <v>0.49971272734705963</v>
      </c>
    </row>
    <row r="329" spans="3:35">
      <c r="C329" s="18">
        <f t="shared" si="239"/>
        <v>3.7149145273360773E-2</v>
      </c>
      <c r="D329" s="18">
        <f t="shared" si="239"/>
        <v>0.26967504681158516</v>
      </c>
      <c r="E329" s="18">
        <f t="shared" si="239"/>
        <v>0.1345540796817204</v>
      </c>
      <c r="F329" s="18">
        <f t="shared" si="239"/>
        <v>0.3095526922307954</v>
      </c>
      <c r="G329" s="18">
        <f t="shared" si="239"/>
        <v>0.34873253938155813</v>
      </c>
      <c r="H329" s="18">
        <f t="shared" si="239"/>
        <v>0.30858697570056393</v>
      </c>
      <c r="I329" s="18">
        <f t="shared" si="239"/>
        <v>0.30500903964127701</v>
      </c>
      <c r="J329" s="18">
        <f t="shared" si="239"/>
        <v>0.33352867967903421</v>
      </c>
      <c r="K329" s="18">
        <f t="shared" si="239"/>
        <v>0.3838451047839726</v>
      </c>
      <c r="L329" s="18">
        <f t="shared" si="239"/>
        <v>0.60165389262783719</v>
      </c>
      <c r="M329" s="18">
        <f t="shared" si="239"/>
        <v>0.62712768525966567</v>
      </c>
      <c r="N329" s="18">
        <f t="shared" si="239"/>
        <v>0.76325149402703119</v>
      </c>
      <c r="O329" s="18">
        <f t="shared" si="239"/>
        <v>0.6505792025906203</v>
      </c>
      <c r="P329" s="18">
        <f t="shared" si="239"/>
        <v>0.78505871454080989</v>
      </c>
      <c r="Q329" s="18">
        <f t="shared" si="239"/>
        <v>0.57337157509948611</v>
      </c>
      <c r="R329" s="18">
        <f t="shared" si="239"/>
        <v>0.75729630403611736</v>
      </c>
      <c r="T329" s="18">
        <f t="shared" si="240"/>
        <v>5.0633975124355857E-2</v>
      </c>
      <c r="U329" s="18">
        <f t="shared" si="240"/>
        <v>6.617159262975747E-2</v>
      </c>
      <c r="V329" s="18">
        <f t="shared" si="240"/>
        <v>2.5523266932964361E-2</v>
      </c>
      <c r="W329" s="18">
        <f t="shared" si="240"/>
        <v>9.3543309761230375E-2</v>
      </c>
      <c r="X329" s="18">
        <f t="shared" si="240"/>
        <v>0.31125976670011823</v>
      </c>
      <c r="Y329" s="18">
        <f t="shared" si="240"/>
        <v>3.9208217490340758E-3</v>
      </c>
      <c r="Z329" s="18">
        <f t="shared" si="240"/>
        <v>0.27293953127627901</v>
      </c>
      <c r="AA329" s="18">
        <f t="shared" si="240"/>
        <v>0.2349704918332236</v>
      </c>
      <c r="AB329" s="18">
        <f t="shared" si="240"/>
        <v>0.20281771533996107</v>
      </c>
      <c r="AC329" s="18">
        <f t="shared" si="240"/>
        <v>0.12654553227048382</v>
      </c>
      <c r="AD329" s="18">
        <f t="shared" si="240"/>
        <v>0.13358222171268608</v>
      </c>
      <c r="AE329" s="18">
        <f t="shared" si="240"/>
        <v>8.4759236854097253E-2</v>
      </c>
      <c r="AF329" s="18">
        <f t="shared" si="240"/>
        <v>0.20555504561798443</v>
      </c>
      <c r="AG329" s="18">
        <f t="shared" si="240"/>
        <v>0.15665987729084918</v>
      </c>
      <c r="AH329" s="18">
        <f t="shared" si="240"/>
        <v>0.13659093446233328</v>
      </c>
      <c r="AI329" s="18">
        <f t="shared" si="240"/>
        <v>4.7027304840412398E-3</v>
      </c>
    </row>
    <row r="330" spans="3:35">
      <c r="C330" s="18">
        <f t="shared" si="239"/>
        <v>0.34900953333306006</v>
      </c>
      <c r="D330" s="18">
        <f t="shared" si="239"/>
        <v>0.26355945418413285</v>
      </c>
      <c r="E330" s="18">
        <f t="shared" si="239"/>
        <v>0.17879619521920631</v>
      </c>
      <c r="F330" s="18">
        <f t="shared" si="239"/>
        <v>0.23731239641290358</v>
      </c>
      <c r="G330" s="18">
        <f t="shared" si="239"/>
        <v>0.42635133000999303</v>
      </c>
      <c r="H330" s="18">
        <f t="shared" si="239"/>
        <v>0.86513598824683413</v>
      </c>
      <c r="I330" s="18">
        <f t="shared" si="239"/>
        <v>0.61979417769089196</v>
      </c>
      <c r="J330" s="18">
        <f t="shared" si="239"/>
        <v>0.9462028191231866</v>
      </c>
      <c r="K330" s="18">
        <f t="shared" si="239"/>
        <v>1.0115253820725911</v>
      </c>
      <c r="L330" s="18">
        <f t="shared" si="239"/>
        <v>1.2042784336665591</v>
      </c>
      <c r="M330" s="18">
        <f t="shared" si="239"/>
        <v>1.1710706103593793</v>
      </c>
      <c r="N330" s="18">
        <f t="shared" si="239"/>
        <v>1.1454661488057809</v>
      </c>
      <c r="O330" s="18">
        <f t="shared" si="239"/>
        <v>1.1777071167335862</v>
      </c>
      <c r="P330" s="18">
        <f t="shared" si="239"/>
        <v>1.0634092892405533</v>
      </c>
      <c r="Q330" s="18">
        <f t="shared" si="239"/>
        <v>0.97751306494080836</v>
      </c>
      <c r="R330" s="18">
        <f t="shared" si="239"/>
        <v>1.0490189619166586</v>
      </c>
      <c r="T330" s="18">
        <f t="shared" si="240"/>
        <v>0.12093550547115228</v>
      </c>
      <c r="U330" s="18">
        <f t="shared" si="240"/>
        <v>0.31666073804660755</v>
      </c>
      <c r="V330" s="18">
        <f t="shared" si="240"/>
        <v>0.47053582470027777</v>
      </c>
      <c r="W330" s="18">
        <f t="shared" si="240"/>
        <v>0.2422075587656991</v>
      </c>
      <c r="X330" s="18">
        <f t="shared" si="240"/>
        <v>0.45088646560236612</v>
      </c>
      <c r="Y330" s="18">
        <f t="shared" si="240"/>
        <v>0.19561816789575914</v>
      </c>
      <c r="Z330" s="18">
        <f t="shared" si="240"/>
        <v>0.24629574641051022</v>
      </c>
      <c r="AA330" s="18">
        <f t="shared" si="240"/>
        <v>0.21744374501884067</v>
      </c>
      <c r="AB330" s="18">
        <f t="shared" si="240"/>
        <v>0.26925066055684965</v>
      </c>
      <c r="AC330" s="18">
        <f t="shared" si="240"/>
        <v>0.24356995517644009</v>
      </c>
      <c r="AD330" s="18">
        <f t="shared" si="240"/>
        <v>0.36475788525808639</v>
      </c>
      <c r="AE330" s="18">
        <f t="shared" si="240"/>
        <v>0.19927464203453837</v>
      </c>
      <c r="AF330" s="18">
        <f t="shared" si="240"/>
        <v>0.19125778047941822</v>
      </c>
      <c r="AG330" s="18">
        <f t="shared" si="240"/>
        <v>7.5035180478721486E-2</v>
      </c>
      <c r="AH330" s="18">
        <f t="shared" si="240"/>
        <v>0.28938873426159262</v>
      </c>
      <c r="AI330" s="18">
        <f t="shared" si="240"/>
        <v>0.7845244057311902</v>
      </c>
    </row>
    <row r="331" spans="3:35">
      <c r="C331" s="18">
        <f t="shared" si="239"/>
        <v>0.43666141691574012</v>
      </c>
      <c r="D331" s="18">
        <f t="shared" si="239"/>
        <v>0.30232553486143843</v>
      </c>
      <c r="E331" s="18">
        <f t="shared" si="239"/>
        <v>0.21053020617523543</v>
      </c>
      <c r="F331" s="18">
        <f t="shared" si="239"/>
        <v>5.6062554780055507E-2</v>
      </c>
      <c r="G331" s="18">
        <f t="shared" si="239"/>
        <v>0.20208740279133508</v>
      </c>
      <c r="H331" s="18">
        <f t="shared" si="239"/>
        <v>9.6559784704481899E-2</v>
      </c>
      <c r="I331" s="18">
        <f t="shared" si="239"/>
        <v>6.5530156573458953E-2</v>
      </c>
      <c r="J331" s="18">
        <f t="shared" si="239"/>
        <v>0.22243682689395428</v>
      </c>
      <c r="K331" s="18">
        <f t="shared" si="239"/>
        <v>0.27963903565898818</v>
      </c>
      <c r="L331" s="18">
        <f t="shared" si="239"/>
        <v>0.4113247356571037</v>
      </c>
      <c r="M331" s="18">
        <f t="shared" si="239"/>
        <v>0.15621257828945545</v>
      </c>
      <c r="N331" s="18">
        <f t="shared" si="239"/>
        <v>8.0582748207575605E-2</v>
      </c>
      <c r="O331" s="18">
        <f t="shared" si="239"/>
        <v>5.9431410560478071E-2</v>
      </c>
      <c r="P331" s="18">
        <f t="shared" si="239"/>
        <v>2.7912340241414313E-2</v>
      </c>
      <c r="Q331" s="18">
        <f t="shared" si="239"/>
        <v>0.14493841274781971</v>
      </c>
      <c r="R331" s="18">
        <f t="shared" si="239"/>
        <v>0.20139493345766368</v>
      </c>
      <c r="T331" s="18">
        <f t="shared" si="240"/>
        <v>0.88924943582037486</v>
      </c>
      <c r="U331" s="18">
        <f t="shared" si="240"/>
        <v>0.93029850597827135</v>
      </c>
      <c r="V331" s="18">
        <f t="shared" si="240"/>
        <v>4.1080189245121801E-3</v>
      </c>
      <c r="W331" s="18">
        <f t="shared" si="240"/>
        <v>0.39500980975992661</v>
      </c>
      <c r="X331" s="18">
        <f t="shared" si="240"/>
        <v>1.1357692761719136</v>
      </c>
      <c r="Y331" s="18">
        <f t="shared" si="240"/>
        <v>0.67152546544480174</v>
      </c>
      <c r="Z331" s="18">
        <f t="shared" si="240"/>
        <v>0.63153652769108248</v>
      </c>
      <c r="AA331" s="18">
        <f t="shared" si="240"/>
        <v>0.23470706075693215</v>
      </c>
      <c r="AB331" s="18">
        <f t="shared" si="240"/>
        <v>0.72528206016102104</v>
      </c>
      <c r="AC331" s="18">
        <f t="shared" si="240"/>
        <v>0.27162090896376867</v>
      </c>
      <c r="AD331" s="18">
        <f t="shared" si="240"/>
        <v>0.34919254661406285</v>
      </c>
      <c r="AE331" s="18">
        <f t="shared" si="240"/>
        <v>0.17838588008305578</v>
      </c>
      <c r="AF331" s="18">
        <f t="shared" si="240"/>
        <v>0.14836704422066305</v>
      </c>
      <c r="AG331" s="18">
        <f t="shared" si="240"/>
        <v>0.1183299872528778</v>
      </c>
      <c r="AH331" s="18">
        <f t="shared" si="240"/>
        <v>0.21323093147293548</v>
      </c>
      <c r="AI331" s="18">
        <f t="shared" si="240"/>
        <v>0.24628411194942146</v>
      </c>
    </row>
    <row r="332" spans="3:35">
      <c r="C332" s="18">
        <f t="shared" si="239"/>
        <v>0.38163818606926725</v>
      </c>
      <c r="D332" s="18">
        <f t="shared" si="239"/>
        <v>0.2935396464159794</v>
      </c>
      <c r="E332" s="18">
        <f t="shared" si="239"/>
        <v>0.3750448794805834</v>
      </c>
      <c r="F332" s="18">
        <f t="shared" si="239"/>
        <v>0.20905093924272933</v>
      </c>
      <c r="G332" s="18">
        <f t="shared" si="239"/>
        <v>0.29001459521464312</v>
      </c>
      <c r="H332" s="18">
        <f t="shared" si="239"/>
        <v>0.32753251503856973</v>
      </c>
      <c r="I332" s="18">
        <f t="shared" si="239"/>
        <v>5.4857827291584726E-2</v>
      </c>
      <c r="J332" s="18">
        <f t="shared" si="239"/>
        <v>0.15323822988000302</v>
      </c>
      <c r="K332" s="18">
        <f t="shared" si="239"/>
        <v>0.33922538406557123</v>
      </c>
      <c r="L332" s="18">
        <f t="shared" si="239"/>
        <v>0.17918972450468118</v>
      </c>
      <c r="M332" s="18">
        <f t="shared" si="239"/>
        <v>2.8596578684755514E-2</v>
      </c>
      <c r="N332" s="18">
        <f t="shared" si="239"/>
        <v>0.10430541354389788</v>
      </c>
      <c r="O332" s="18">
        <f t="shared" si="239"/>
        <v>0.20367758347128984</v>
      </c>
      <c r="P332" s="18">
        <f t="shared" si="239"/>
        <v>0.11350821414384882</v>
      </c>
      <c r="Q332" s="18">
        <f t="shared" si="239"/>
        <v>0.12004155717170306</v>
      </c>
      <c r="R332" s="18">
        <f t="shared" si="239"/>
        <v>0.12448917660856296</v>
      </c>
      <c r="T332" s="18">
        <f t="shared" si="240"/>
        <v>0.15396400597012416</v>
      </c>
      <c r="U332" s="18">
        <f t="shared" si="240"/>
        <v>0.31069375796801069</v>
      </c>
      <c r="V332" s="18">
        <f t="shared" si="240"/>
        <v>0.1964527788848045</v>
      </c>
      <c r="W332" s="18">
        <f t="shared" si="240"/>
        <v>0.24154378784828623</v>
      </c>
      <c r="X332" s="18">
        <f t="shared" si="240"/>
        <v>0.28983296011824677</v>
      </c>
      <c r="Y332" s="18">
        <f t="shared" si="240"/>
        <v>0.20977691655082253</v>
      </c>
      <c r="Z332" s="18">
        <f t="shared" si="240"/>
        <v>7.6166286255784144E-2</v>
      </c>
      <c r="AA332" s="18">
        <f t="shared" si="240"/>
        <v>0.14747682450206412</v>
      </c>
      <c r="AB332" s="18">
        <f t="shared" si="240"/>
        <v>0.19754365578035049</v>
      </c>
      <c r="AC332" s="18">
        <f t="shared" si="240"/>
        <v>0.24121829263162908</v>
      </c>
      <c r="AD332" s="18">
        <f t="shared" si="240"/>
        <v>0.22247995398242892</v>
      </c>
      <c r="AE332" s="18">
        <f t="shared" si="240"/>
        <v>0.3519555932265348</v>
      </c>
      <c r="AF332" s="18">
        <f t="shared" si="240"/>
        <v>0.21554571434046466</v>
      </c>
      <c r="AG332" s="18">
        <f t="shared" si="240"/>
        <v>0.26192171035631873</v>
      </c>
      <c r="AH332" s="18">
        <f t="shared" si="240"/>
        <v>0.12975101673464451</v>
      </c>
      <c r="AI332" s="18">
        <f t="shared" si="240"/>
        <v>0.25110451830698821</v>
      </c>
    </row>
    <row r="333" spans="3:35">
      <c r="C333" s="18">
        <f t="shared" si="239"/>
        <v>0.21368366865635835</v>
      </c>
      <c r="D333" s="18">
        <f t="shared" si="239"/>
        <v>9.9174769919386563E-2</v>
      </c>
      <c r="E333" s="18">
        <f t="shared" si="239"/>
        <v>6.9799160359139023E-2</v>
      </c>
      <c r="F333" s="18">
        <f t="shared" si="239"/>
        <v>8.3715458165443124E-3</v>
      </c>
      <c r="G333" s="18">
        <f t="shared" si="239"/>
        <v>2.8426671984107088E-2</v>
      </c>
      <c r="H333" s="18">
        <f t="shared" si="239"/>
        <v>0.35796312706611388</v>
      </c>
      <c r="I333" s="18">
        <f t="shared" si="239"/>
        <v>0.12878818346837306</v>
      </c>
      <c r="J333" s="18">
        <f t="shared" si="239"/>
        <v>0.10804721653403249</v>
      </c>
      <c r="K333" s="18">
        <f t="shared" si="239"/>
        <v>9.2611200398778237E-2</v>
      </c>
      <c r="L333" s="18">
        <f t="shared" si="239"/>
        <v>0.216421205575557</v>
      </c>
      <c r="M333" s="18">
        <f t="shared" si="239"/>
        <v>0.17734622768966801</v>
      </c>
      <c r="N333" s="18">
        <f t="shared" si="239"/>
        <v>0.2043925802782951</v>
      </c>
      <c r="O333" s="18">
        <f t="shared" si="239"/>
        <v>0.14224791015976734</v>
      </c>
      <c r="P333" s="18">
        <f t="shared" si="239"/>
        <v>0.21197289083670512</v>
      </c>
      <c r="Q333" s="18">
        <f t="shared" si="239"/>
        <v>0.19323917071756114</v>
      </c>
      <c r="R333" s="18">
        <f t="shared" si="239"/>
        <v>0.25478369658810607</v>
      </c>
      <c r="T333" s="18">
        <f t="shared" si="240"/>
        <v>0.35777563184080918</v>
      </c>
      <c r="U333" s="18">
        <f t="shared" si="240"/>
        <v>6.2828087648995279E-2</v>
      </c>
      <c r="V333" s="18">
        <f t="shared" si="240"/>
        <v>0.35617009362397312</v>
      </c>
      <c r="W333" s="18">
        <f t="shared" si="240"/>
        <v>4.2426052788641755E-2</v>
      </c>
      <c r="X333" s="18">
        <f t="shared" si="240"/>
        <v>0.16519278065879917</v>
      </c>
      <c r="Y333" s="18">
        <f t="shared" si="240"/>
        <v>1.8304524793165911E-2</v>
      </c>
      <c r="Z333" s="18">
        <f t="shared" si="240"/>
        <v>7.8720245020463153E-2</v>
      </c>
      <c r="AA333" s="18">
        <f t="shared" si="240"/>
        <v>0.16856873525944138</v>
      </c>
      <c r="AB333" s="18">
        <f t="shared" si="240"/>
        <v>0.159465842827899</v>
      </c>
      <c r="AC333" s="18">
        <f t="shared" si="240"/>
        <v>0.15349534462268366</v>
      </c>
      <c r="AD333" s="18">
        <f t="shared" si="240"/>
        <v>0.35079630756968072</v>
      </c>
      <c r="AE333" s="18">
        <f t="shared" si="240"/>
        <v>0.27571163605489346</v>
      </c>
      <c r="AF333" s="18">
        <f t="shared" si="240"/>
        <v>0.28561637191137379</v>
      </c>
      <c r="AG333" s="18">
        <f t="shared" si="240"/>
        <v>0.2938564577688112</v>
      </c>
      <c r="AH333" s="18">
        <f t="shared" si="240"/>
        <v>3.8710786058231861E-2</v>
      </c>
      <c r="AI333" s="18">
        <f t="shared" si="240"/>
        <v>0.2770587514143017</v>
      </c>
    </row>
    <row r="334" spans="3:35">
      <c r="C334" s="18">
        <f t="shared" si="239"/>
        <v>6.2467163184010133E-2</v>
      </c>
      <c r="D334" s="18">
        <f t="shared" si="239"/>
        <v>3.0249110558656866E-2</v>
      </c>
      <c r="E334" s="18">
        <f t="shared" si="239"/>
        <v>0.4086036982079122</v>
      </c>
      <c r="F334" s="18">
        <f t="shared" si="239"/>
        <v>0.41191958565707409</v>
      </c>
      <c r="G334" s="18">
        <f t="shared" si="239"/>
        <v>0.81236483748830324</v>
      </c>
      <c r="H334" s="18">
        <f t="shared" si="239"/>
        <v>0.45406320693098223</v>
      </c>
      <c r="I334" s="18">
        <f t="shared" si="239"/>
        <v>0.3024544689232016</v>
      </c>
      <c r="J334" s="18">
        <f t="shared" si="239"/>
        <v>0.28044677191167011</v>
      </c>
      <c r="K334" s="18">
        <f t="shared" si="239"/>
        <v>0.38230617310728121</v>
      </c>
      <c r="L334" s="18">
        <f t="shared" si="239"/>
        <v>0.53895284541624733</v>
      </c>
      <c r="M334" s="18">
        <f t="shared" si="239"/>
        <v>0.65679808187428534</v>
      </c>
      <c r="N334" s="18">
        <f t="shared" si="239"/>
        <v>0.81638419044031707</v>
      </c>
      <c r="O334" s="18">
        <f t="shared" si="239"/>
        <v>0.62455943725171892</v>
      </c>
      <c r="P334" s="18">
        <f t="shared" si="239"/>
        <v>0.57780889561456661</v>
      </c>
      <c r="Q334" s="18">
        <f t="shared" si="239"/>
        <v>0.73807354880455023</v>
      </c>
      <c r="R334" s="18">
        <f t="shared" si="239"/>
        <v>0.17501731450238367</v>
      </c>
      <c r="T334" s="18">
        <f t="shared" si="240"/>
        <v>0.29714113034913225</v>
      </c>
      <c r="U334" s="18">
        <f t="shared" si="240"/>
        <v>0.36988095816741406</v>
      </c>
      <c r="V334" s="18">
        <f t="shared" si="240"/>
        <v>0.79373745418342878</v>
      </c>
      <c r="W334" s="18">
        <f t="shared" si="240"/>
        <v>0.65797289940201154</v>
      </c>
      <c r="X334" s="18">
        <f t="shared" si="240"/>
        <v>0.2855567806587942</v>
      </c>
      <c r="Y334" s="18">
        <f t="shared" si="240"/>
        <v>0.70815040470245094</v>
      </c>
      <c r="Z334" s="18">
        <f t="shared" si="240"/>
        <v>0.68265275238616141</v>
      </c>
      <c r="AA334" s="18">
        <f t="shared" si="240"/>
        <v>0.47937662748881849</v>
      </c>
      <c r="AB334" s="18">
        <f t="shared" si="240"/>
        <v>0.38404755757164821</v>
      </c>
      <c r="AC334" s="18">
        <f t="shared" si="240"/>
        <v>0.17450517748864058</v>
      </c>
      <c r="AD334" s="18">
        <f t="shared" si="240"/>
        <v>0.22706535438180708</v>
      </c>
      <c r="AE334" s="18">
        <f t="shared" si="240"/>
        <v>0.2196295758967608</v>
      </c>
      <c r="AF334" s="18">
        <f t="shared" si="240"/>
        <v>0.69649072211052498</v>
      </c>
      <c r="AG334" s="18">
        <f t="shared" si="240"/>
        <v>0.30360687270365361</v>
      </c>
      <c r="AH334" s="18">
        <f t="shared" si="240"/>
        <v>0.45561301613554406</v>
      </c>
      <c r="AI334" s="18">
        <f t="shared" si="240"/>
        <v>0.50375837622880226</v>
      </c>
    </row>
    <row r="335" spans="3:35">
      <c r="C335" s="18">
        <f t="shared" si="239"/>
        <v>0.90331685074647794</v>
      </c>
      <c r="D335" s="18">
        <f t="shared" si="239"/>
        <v>1.000390821712358</v>
      </c>
      <c r="E335" s="18">
        <f t="shared" si="239"/>
        <v>0.94432835956035888</v>
      </c>
      <c r="F335" s="18">
        <f t="shared" si="239"/>
        <v>0.99959943824740094</v>
      </c>
      <c r="G335" s="18">
        <f t="shared" si="239"/>
        <v>1.1486015653034656</v>
      </c>
      <c r="H335" s="18">
        <f t="shared" si="239"/>
        <v>0.90928273869565146</v>
      </c>
      <c r="I335" s="18">
        <f t="shared" si="239"/>
        <v>1.0421968101611583</v>
      </c>
      <c r="J335" s="18">
        <f t="shared" si="239"/>
        <v>1.0795081376493272</v>
      </c>
      <c r="K335" s="18">
        <f t="shared" si="239"/>
        <v>1.3411511227087658</v>
      </c>
      <c r="L335" s="18">
        <f t="shared" si="239"/>
        <v>1.2517606822707421</v>
      </c>
      <c r="M335" s="18">
        <f t="shared" si="239"/>
        <v>1.0456700320688697</v>
      </c>
      <c r="N335" s="18">
        <f t="shared" si="239"/>
        <v>1.5194558292873808</v>
      </c>
      <c r="O335" s="18">
        <f t="shared" si="239"/>
        <v>1.2950289523924994</v>
      </c>
      <c r="P335" s="18">
        <f t="shared" si="239"/>
        <v>1.2509577617520335</v>
      </c>
      <c r="Q335" s="18">
        <f t="shared" si="239"/>
        <v>1.5196452396421591</v>
      </c>
      <c r="R335" s="18">
        <f t="shared" si="239"/>
        <v>1.327197228916134</v>
      </c>
      <c r="T335" s="18">
        <f t="shared" si="240"/>
        <v>0.27403910049758906</v>
      </c>
      <c r="U335" s="18">
        <f t="shared" si="240"/>
        <v>6.6996881474210568E-2</v>
      </c>
      <c r="V335" s="18">
        <f t="shared" si="240"/>
        <v>0.11108968525866203</v>
      </c>
      <c r="W335" s="18">
        <f t="shared" si="240"/>
        <v>1.7410059757594354E-3</v>
      </c>
      <c r="X335" s="18">
        <f t="shared" si="240"/>
        <v>7.7562766700111752E-2</v>
      </c>
      <c r="Y335" s="18">
        <f t="shared" si="240"/>
        <v>0.27778009480061883</v>
      </c>
      <c r="Z335" s="18">
        <f t="shared" si="240"/>
        <v>0.36278605836207589</v>
      </c>
      <c r="AA335" s="18">
        <f t="shared" si="240"/>
        <v>0.36328781693305245</v>
      </c>
      <c r="AB335" s="18">
        <f t="shared" si="240"/>
        <v>0.35358200139455676</v>
      </c>
      <c r="AC335" s="18">
        <f t="shared" si="240"/>
        <v>0.45641045936190494</v>
      </c>
      <c r="AD335" s="18">
        <f t="shared" si="240"/>
        <v>0.36518713227189892</v>
      </c>
      <c r="AE335" s="18">
        <f t="shared" si="240"/>
        <v>0.47649988386319819</v>
      </c>
      <c r="AF335" s="18">
        <f t="shared" si="240"/>
        <v>0.51390821653455987</v>
      </c>
      <c r="AG335" s="18">
        <f t="shared" si="240"/>
        <v>0.17816521434565402</v>
      </c>
      <c r="AH335" s="18">
        <f t="shared" si="240"/>
        <v>0.13968998267000643</v>
      </c>
      <c r="AI335" s="18">
        <f t="shared" si="240"/>
        <v>0.21529869303219584</v>
      </c>
    </row>
    <row r="336" spans="3:35">
      <c r="C336" s="18">
        <f t="shared" si="239"/>
        <v>0.33385083084488087</v>
      </c>
      <c r="D336" s="18">
        <f t="shared" si="239"/>
        <v>3.5148044821312396E-2</v>
      </c>
      <c r="E336" s="18">
        <f t="shared" si="239"/>
        <v>0.33359421215186558</v>
      </c>
      <c r="F336" s="18">
        <f t="shared" si="239"/>
        <v>0.11983975497980737</v>
      </c>
      <c r="G336" s="18">
        <f t="shared" si="239"/>
        <v>0.20450963509449593</v>
      </c>
      <c r="H336" s="18">
        <f t="shared" si="239"/>
        <v>0.38949120115432834</v>
      </c>
      <c r="I336" s="18">
        <f t="shared" si="239"/>
        <v>0.54579481573773592</v>
      </c>
      <c r="J336" s="18">
        <f t="shared" si="239"/>
        <v>0.46904337390196815</v>
      </c>
      <c r="K336" s="18">
        <f t="shared" si="239"/>
        <v>0.33524451992104787</v>
      </c>
      <c r="L336" s="18">
        <f t="shared" si="239"/>
        <v>0.31664856812835751</v>
      </c>
      <c r="M336" s="18">
        <f t="shared" si="239"/>
        <v>0.10844864382306696</v>
      </c>
      <c r="N336" s="18">
        <f t="shared" si="239"/>
        <v>0.10801063983888071</v>
      </c>
      <c r="O336" s="18">
        <f t="shared" si="239"/>
        <v>0.34019535796710443</v>
      </c>
      <c r="P336" s="18">
        <f t="shared" si="239"/>
        <v>0.38160805737095416</v>
      </c>
      <c r="Q336" s="18">
        <f t="shared" si="239"/>
        <v>0.29316134063662957</v>
      </c>
      <c r="R336" s="18">
        <f t="shared" si="239"/>
        <v>0.32786208495735991</v>
      </c>
      <c r="T336" s="18">
        <f t="shared" si="240"/>
        <v>0.56953285174131452</v>
      </c>
      <c r="U336" s="18">
        <f t="shared" si="240"/>
        <v>0.20597055876487502</v>
      </c>
      <c r="V336" s="18">
        <f t="shared" si="240"/>
        <v>0.1835936284858235</v>
      </c>
      <c r="W336" s="18">
        <f t="shared" si="240"/>
        <v>0.19877841633604021</v>
      </c>
      <c r="X336" s="18">
        <f t="shared" si="240"/>
        <v>0.28090479461559426</v>
      </c>
      <c r="Y336" s="18">
        <f t="shared" si="240"/>
        <v>0.1814535670192754</v>
      </c>
      <c r="Z336" s="18">
        <f t="shared" si="240"/>
        <v>0.11226844860686924</v>
      </c>
      <c r="AA336" s="18">
        <f t="shared" si="240"/>
        <v>2.4985715140246612E-2</v>
      </c>
      <c r="AB336" s="18">
        <f t="shared" si="240"/>
        <v>7.817440259009345E-2</v>
      </c>
      <c r="AC336" s="18">
        <f t="shared" si="240"/>
        <v>3.6245357173697812E-2</v>
      </c>
      <c r="AD336" s="18">
        <f t="shared" si="240"/>
        <v>0.2830323535865773</v>
      </c>
      <c r="AE336" s="18">
        <f t="shared" si="240"/>
        <v>0.28061463227356853</v>
      </c>
      <c r="AF336" s="18">
        <f t="shared" si="240"/>
        <v>0.16745901513922945</v>
      </c>
      <c r="AG336" s="18">
        <f t="shared" si="240"/>
        <v>8.2393821119126187E-2</v>
      </c>
      <c r="AH336" s="18">
        <f t="shared" si="240"/>
        <v>7.2393547610431597E-2</v>
      </c>
      <c r="AI336" s="18">
        <f t="shared" si="240"/>
        <v>6.5746064239306179E-2</v>
      </c>
    </row>
    <row r="337" spans="3:35">
      <c r="C337" s="18">
        <f t="shared" si="239"/>
        <v>2.1049846975126911</v>
      </c>
      <c r="D337" s="18">
        <f t="shared" si="239"/>
        <v>2.1068516005977926</v>
      </c>
      <c r="E337" s="18">
        <f t="shared" si="239"/>
        <v>2.1832522131472842</v>
      </c>
      <c r="F337" s="18">
        <f t="shared" si="239"/>
        <v>2.1564913665332597</v>
      </c>
      <c r="G337" s="18">
        <f t="shared" si="239"/>
        <v>2.2053137198404329</v>
      </c>
      <c r="H337" s="18">
        <f t="shared" si="239"/>
        <v>2.2633040452113846</v>
      </c>
      <c r="I337" s="18">
        <f t="shared" si="239"/>
        <v>2.3495542804773777</v>
      </c>
      <c r="J337" s="18">
        <f t="shared" si="239"/>
        <v>2.3275774912355018</v>
      </c>
      <c r="K337" s="18">
        <f t="shared" si="239"/>
        <v>2.2283289816735419</v>
      </c>
      <c r="L337" s="18">
        <f t="shared" si="239"/>
        <v>2.2225589258943046</v>
      </c>
      <c r="M337" s="18">
        <f t="shared" si="239"/>
        <v>2.2472861382447036</v>
      </c>
      <c r="N337" s="18">
        <f t="shared" si="239"/>
        <v>2.3114273099599814</v>
      </c>
      <c r="O337" s="18">
        <f t="shared" si="239"/>
        <v>2.1788952900377012</v>
      </c>
      <c r="P337" s="18">
        <f t="shared" si="239"/>
        <v>2.1554144687262351</v>
      </c>
      <c r="Q337" s="18">
        <f t="shared" si="239"/>
        <v>2.5027390932265234</v>
      </c>
      <c r="R337" s="18">
        <f t="shared" si="239"/>
        <v>2.3498663908761159</v>
      </c>
      <c r="T337" s="18">
        <f t="shared" si="240"/>
        <v>0.36280824378047782</v>
      </c>
      <c r="U337" s="18">
        <f t="shared" si="240"/>
        <v>0.52153894721095639</v>
      </c>
      <c r="V337" s="18">
        <f t="shared" si="240"/>
        <v>0.28743819820687122</v>
      </c>
      <c r="W337" s="18">
        <f t="shared" si="240"/>
        <v>0.29641076195201776</v>
      </c>
      <c r="X337" s="18">
        <f t="shared" si="240"/>
        <v>0.20444962113714382</v>
      </c>
      <c r="Y337" s="18">
        <f t="shared" si="240"/>
        <v>0.23825743776296804</v>
      </c>
      <c r="Z337" s="18">
        <f t="shared" si="240"/>
        <v>0.28696677668949633</v>
      </c>
      <c r="AA337" s="18">
        <f t="shared" si="240"/>
        <v>0.42490353765151667</v>
      </c>
      <c r="AB337" s="18">
        <f t="shared" si="240"/>
        <v>0.37947713426513019</v>
      </c>
      <c r="AC337" s="18">
        <f t="shared" si="240"/>
        <v>0.47404608486135658</v>
      </c>
      <c r="AD337" s="18">
        <f t="shared" si="240"/>
        <v>0.30913564083721212</v>
      </c>
      <c r="AE337" s="18">
        <f t="shared" si="240"/>
        <v>0.23316581673481096</v>
      </c>
      <c r="AF337" s="18">
        <f t="shared" si="240"/>
        <v>0.25308950099798722</v>
      </c>
      <c r="AG337" s="18">
        <f t="shared" si="240"/>
        <v>0.20099036573662943</v>
      </c>
      <c r="AH337" s="18">
        <f t="shared" si="240"/>
        <v>0.19489005597523601</v>
      </c>
      <c r="AI337" s="18">
        <f t="shared" si="240"/>
        <v>0.27994325444575452</v>
      </c>
    </row>
    <row r="338" spans="3:35">
      <c r="C338" s="18">
        <f t="shared" si="239"/>
        <v>0.73070153333446797</v>
      </c>
      <c r="D338" s="18">
        <f t="shared" si="239"/>
        <v>0.60227327589655033</v>
      </c>
      <c r="E338" s="18">
        <f t="shared" si="239"/>
        <v>0.36711375398488144</v>
      </c>
      <c r="F338" s="18">
        <f t="shared" si="239"/>
        <v>1.1412322589644646</v>
      </c>
      <c r="G338" s="18">
        <f t="shared" si="239"/>
        <v>0.73314850747703986</v>
      </c>
      <c r="H338" s="18">
        <f t="shared" si="239"/>
        <v>0.76379036307400838</v>
      </c>
      <c r="I338" s="18">
        <f t="shared" si="239"/>
        <v>0.61182426374341503</v>
      </c>
      <c r="J338" s="18">
        <f t="shared" si="239"/>
        <v>0.65390727728890852</v>
      </c>
      <c r="K338" s="18">
        <f t="shared" si="239"/>
        <v>0.65990644063481341</v>
      </c>
      <c r="L338" s="18">
        <f t="shared" si="239"/>
        <v>0.89541681653224714</v>
      </c>
      <c r="M338" s="18">
        <f t="shared" si="239"/>
        <v>0.93789133864368068</v>
      </c>
      <c r="N338" s="18">
        <f t="shared" si="239"/>
        <v>0.81174900318819709</v>
      </c>
      <c r="O338" s="18">
        <f t="shared" si="239"/>
        <v>1.0006071745051486</v>
      </c>
      <c r="P338" s="18">
        <f t="shared" si="239"/>
        <v>1.0361938165351603</v>
      </c>
      <c r="Q338" s="18">
        <f t="shared" si="239"/>
        <v>0.78950874860800013</v>
      </c>
      <c r="R338" s="18">
        <f t="shared" si="239"/>
        <v>1.0953068539425885</v>
      </c>
      <c r="T338" s="18">
        <f t="shared" si="240"/>
        <v>1.0597209900519147</v>
      </c>
      <c r="U338" s="18">
        <f t="shared" si="240"/>
        <v>1.6428482250988736</v>
      </c>
      <c r="V338" s="18">
        <f t="shared" si="240"/>
        <v>1.5813754770914557</v>
      </c>
      <c r="W338" s="18">
        <f t="shared" si="240"/>
        <v>1.2487249721110629</v>
      </c>
      <c r="X338" s="18">
        <f t="shared" si="240"/>
        <v>1.3724968893337746</v>
      </c>
      <c r="Y338" s="18">
        <f t="shared" si="240"/>
        <v>1.3132736948809907</v>
      </c>
      <c r="Z338" s="18">
        <f t="shared" si="240"/>
        <v>1.0467314364516369</v>
      </c>
      <c r="AA338" s="18">
        <f t="shared" si="240"/>
        <v>0.86026214800665457</v>
      </c>
      <c r="AB338" s="18">
        <f t="shared" si="240"/>
        <v>0.88128881991781327</v>
      </c>
      <c r="AC338" s="18">
        <f t="shared" si="240"/>
        <v>0.72664243127837835</v>
      </c>
      <c r="AD338" s="18">
        <f t="shared" si="240"/>
        <v>0.76231471454104849</v>
      </c>
      <c r="AE338" s="18">
        <f t="shared" si="240"/>
        <v>0.56545990099209575</v>
      </c>
      <c r="AF338" s="18">
        <f t="shared" si="240"/>
        <v>0.75559295199479948</v>
      </c>
      <c r="AG338" s="18">
        <f t="shared" si="240"/>
        <v>0.63363028585638403</v>
      </c>
      <c r="AH338" s="18">
        <f t="shared" si="240"/>
        <v>0.5387426814711489</v>
      </c>
      <c r="AI338" s="18">
        <f t="shared" si="240"/>
        <v>0.55998657794941664</v>
      </c>
    </row>
    <row r="339" spans="3:35">
      <c r="C339" s="18">
        <f t="shared" si="239"/>
        <v>9.8816332339083601E-2</v>
      </c>
      <c r="D339" s="18">
        <f t="shared" si="239"/>
        <v>0.1629867161339007</v>
      </c>
      <c r="E339" s="18">
        <f t="shared" si="239"/>
        <v>0.26232278884322113</v>
      </c>
      <c r="F339" s="18">
        <f t="shared" si="239"/>
        <v>0.3647839223108349</v>
      </c>
      <c r="G339" s="18">
        <f t="shared" si="239"/>
        <v>0.33897625024917488</v>
      </c>
      <c r="H339" s="18">
        <f t="shared" si="239"/>
        <v>0.56859128221424271</v>
      </c>
      <c r="I339" s="18">
        <f t="shared" si="239"/>
        <v>0.74301344382490697</v>
      </c>
      <c r="J339" s="18">
        <f t="shared" si="239"/>
        <v>0.71488490697413454</v>
      </c>
      <c r="K339" s="18">
        <f t="shared" si="239"/>
        <v>0.65399492410574567</v>
      </c>
      <c r="L339" s="18">
        <f t="shared" si="239"/>
        <v>0.85844098505856437</v>
      </c>
      <c r="M339" s="18">
        <f t="shared" si="239"/>
        <v>1.0519036290817212</v>
      </c>
      <c r="N339" s="18">
        <f t="shared" si="239"/>
        <v>1.0616318782859935</v>
      </c>
      <c r="O339" s="18">
        <f t="shared" si="239"/>
        <v>1.1641955573720679</v>
      </c>
      <c r="P339" s="18">
        <f t="shared" si="239"/>
        <v>1.0869795663331843</v>
      </c>
      <c r="Q339" s="18">
        <f t="shared" si="239"/>
        <v>0.82666464601663847</v>
      </c>
      <c r="R339" s="18">
        <f t="shared" si="239"/>
        <v>1.2277841510741609</v>
      </c>
      <c r="T339" s="18">
        <f t="shared" si="240"/>
        <v>0.25235108855633825</v>
      </c>
      <c r="U339" s="18">
        <f t="shared" si="240"/>
        <v>0.39852487350492538</v>
      </c>
      <c r="V339" s="18">
        <f t="shared" si="240"/>
        <v>0.51323375199365273</v>
      </c>
      <c r="W339" s="18">
        <f t="shared" si="240"/>
        <v>0.67175814043775972</v>
      </c>
      <c r="X339" s="18">
        <f t="shared" si="240"/>
        <v>0.46071052044044336</v>
      </c>
      <c r="Y339" s="18">
        <f t="shared" si="240"/>
        <v>0.52799338577949584</v>
      </c>
      <c r="Z339" s="18">
        <f t="shared" si="240"/>
        <v>0.53222448884594087</v>
      </c>
      <c r="AA339" s="18">
        <f t="shared" si="240"/>
        <v>0.27724955438407051</v>
      </c>
      <c r="AB339" s="18">
        <f t="shared" si="240"/>
        <v>0.185378446414461</v>
      </c>
      <c r="AC339" s="18">
        <f t="shared" si="240"/>
        <v>0.1111341308738929</v>
      </c>
      <c r="AD339" s="18">
        <f t="shared" si="240"/>
        <v>0.18946187609196841</v>
      </c>
      <c r="AE339" s="18">
        <f t="shared" si="240"/>
        <v>0.23370009581606155</v>
      </c>
      <c r="AF339" s="18">
        <f t="shared" si="240"/>
        <v>0.19751690298596714</v>
      </c>
      <c r="AG339" s="18">
        <f t="shared" si="240"/>
        <v>0.12640265936227024</v>
      </c>
      <c r="AH339" s="18">
        <f t="shared" si="240"/>
        <v>0.21788919163191167</v>
      </c>
      <c r="AI339" s="18">
        <f t="shared" si="240"/>
        <v>0.36080734421466332</v>
      </c>
    </row>
    <row r="340" spans="3:35">
      <c r="C340" s="18">
        <f t="shared" si="239"/>
        <v>1.0037292208968438</v>
      </c>
      <c r="D340" s="18">
        <f t="shared" si="239"/>
        <v>0.65134404482228092</v>
      </c>
      <c r="E340" s="18">
        <f t="shared" si="239"/>
        <v>0.59081360458242216</v>
      </c>
      <c r="F340" s="18">
        <f t="shared" si="239"/>
        <v>0.64976161354536544</v>
      </c>
      <c r="G340" s="18">
        <f t="shared" si="239"/>
        <v>0.56774342173446257</v>
      </c>
      <c r="H340" s="18">
        <f t="shared" si="239"/>
        <v>0.76141164110811133</v>
      </c>
      <c r="I340" s="18">
        <f t="shared" si="239"/>
        <v>0.99103604760682629</v>
      </c>
      <c r="J340" s="18">
        <f t="shared" si="239"/>
        <v>0.65855116772763722</v>
      </c>
      <c r="K340" s="18">
        <f t="shared" si="239"/>
        <v>1.5145961754972177</v>
      </c>
      <c r="L340" s="18">
        <f t="shared" si="239"/>
        <v>0.80936862828320955</v>
      </c>
      <c r="M340" s="18">
        <f t="shared" si="239"/>
        <v>1.1516084454185602</v>
      </c>
      <c r="N340" s="18">
        <f t="shared" si="239"/>
        <v>1.1956809727091695</v>
      </c>
      <c r="O340" s="18">
        <f t="shared" si="239"/>
        <v>0.837571350197436</v>
      </c>
      <c r="P340" s="18">
        <f t="shared" si="239"/>
        <v>0.86177150278911085</v>
      </c>
      <c r="Q340" s="18">
        <f t="shared" si="239"/>
        <v>1.0945863043803001</v>
      </c>
      <c r="R340" s="18">
        <f t="shared" si="239"/>
        <v>1.2663134992692449</v>
      </c>
      <c r="T340" s="18">
        <f t="shared" si="240"/>
        <v>1.4837987930351346</v>
      </c>
      <c r="U340" s="18">
        <f t="shared" si="240"/>
        <v>0.77271308565730124</v>
      </c>
      <c r="V340" s="18">
        <f t="shared" si="240"/>
        <v>1.6458325418324193</v>
      </c>
      <c r="W340" s="18">
        <f t="shared" si="240"/>
        <v>1.7637046782883772</v>
      </c>
      <c r="X340" s="18">
        <f t="shared" si="240"/>
        <v>1.8552366460613712</v>
      </c>
      <c r="Y340" s="18">
        <f t="shared" si="240"/>
        <v>1.6445001302513447</v>
      </c>
      <c r="Z340" s="18">
        <f t="shared" si="240"/>
        <v>1.5880807366521594</v>
      </c>
      <c r="AA340" s="18">
        <f t="shared" si="240"/>
        <v>1.4631747517967142</v>
      </c>
      <c r="AB340" s="18">
        <f t="shared" si="240"/>
        <v>1.3755129760949103</v>
      </c>
      <c r="AC340" s="18">
        <f t="shared" si="240"/>
        <v>1.4913297810760469</v>
      </c>
      <c r="AD340" s="18">
        <f t="shared" si="240"/>
        <v>1.4426535739007704</v>
      </c>
      <c r="AE340" s="18">
        <f t="shared" si="240"/>
        <v>1.4069521043834357</v>
      </c>
      <c r="AF340" s="18">
        <f t="shared" si="240"/>
        <v>1.3541646408386896</v>
      </c>
      <c r="AG340" s="18">
        <f t="shared" si="240"/>
        <v>1.2026807254987943</v>
      </c>
      <c r="AH340" s="18">
        <f t="shared" si="240"/>
        <v>1.2221883103604796</v>
      </c>
      <c r="AI340" s="18">
        <f t="shared" si="240"/>
        <v>0.94284040029322114</v>
      </c>
    </row>
    <row r="341" spans="3:35">
      <c r="C341" s="18">
        <f t="shared" si="239"/>
        <v>1.3249175333337462</v>
      </c>
      <c r="D341" s="18">
        <f t="shared" si="239"/>
        <v>1.2260931304771248</v>
      </c>
      <c r="E341" s="18">
        <f t="shared" si="239"/>
        <v>1.3199916344610756</v>
      </c>
      <c r="F341" s="18">
        <f t="shared" si="239"/>
        <v>1.409016268924006</v>
      </c>
      <c r="G341" s="18">
        <f t="shared" si="239"/>
        <v>1.3073651934203099</v>
      </c>
      <c r="H341" s="18">
        <f t="shared" si="239"/>
        <v>1.3558539472217035</v>
      </c>
      <c r="I341" s="18">
        <f t="shared" si="239"/>
        <v>1.6081095404377947</v>
      </c>
      <c r="J341" s="18">
        <f t="shared" si="239"/>
        <v>1.7811136567731864</v>
      </c>
      <c r="K341" s="18">
        <f t="shared" si="239"/>
        <v>1.7788798934259376</v>
      </c>
      <c r="L341" s="18">
        <f t="shared" si="239"/>
        <v>1.8958025713136522</v>
      </c>
      <c r="M341" s="18">
        <f t="shared" si="239"/>
        <v>1.5409416233076172</v>
      </c>
      <c r="N341" s="18">
        <f t="shared" si="239"/>
        <v>1.8328904221122002</v>
      </c>
      <c r="O341" s="18">
        <f t="shared" si="239"/>
        <v>1.5596256119532654</v>
      </c>
      <c r="P341" s="18">
        <f t="shared" si="239"/>
        <v>1.5354811675292694</v>
      </c>
      <c r="Q341" s="18">
        <f t="shared" si="239"/>
        <v>1.8259881077699447</v>
      </c>
      <c r="R341" s="18">
        <f t="shared" ref="R341" si="241">ABS(R56-R77)</f>
        <v>1.7294091498217767</v>
      </c>
      <c r="T341" s="18">
        <f t="shared" si="240"/>
        <v>0.1737941124374629</v>
      </c>
      <c r="U341" s="18">
        <f t="shared" si="240"/>
        <v>9.7337210160503673E-2</v>
      </c>
      <c r="V341" s="18">
        <f t="shared" si="240"/>
        <v>0.28501448008012176</v>
      </c>
      <c r="W341" s="18">
        <f t="shared" si="240"/>
        <v>0.38414434462197278</v>
      </c>
      <c r="X341" s="18">
        <f t="shared" si="240"/>
        <v>0.18449113858571309</v>
      </c>
      <c r="Y341" s="18">
        <f t="shared" si="240"/>
        <v>0.15196273471360655</v>
      </c>
      <c r="Z341" s="18">
        <f t="shared" si="240"/>
        <v>2.656896075552595E-2</v>
      </c>
      <c r="AA341" s="18">
        <f t="shared" si="240"/>
        <v>0.11359586055937143</v>
      </c>
      <c r="AB341" s="18">
        <f t="shared" si="240"/>
        <v>3.8400810361736148E-2</v>
      </c>
      <c r="AC341" s="18">
        <f t="shared" si="240"/>
        <v>1.4100533066766729E-2</v>
      </c>
      <c r="AD341" s="18">
        <f t="shared" si="240"/>
        <v>0.13780597430741182</v>
      </c>
      <c r="AE341" s="18">
        <f t="shared" si="240"/>
        <v>6.2197430676974363E-2</v>
      </c>
      <c r="AF341" s="18">
        <f t="shared" si="240"/>
        <v>0.11224881931946129</v>
      </c>
      <c r="AG341" s="18">
        <f t="shared" si="240"/>
        <v>0.12251771374553755</v>
      </c>
      <c r="AH341" s="18">
        <f t="shared" si="240"/>
        <v>2.2258604780859059E-2</v>
      </c>
      <c r="AI341" s="18">
        <f t="shared" ref="AI341" si="242">ABS(AI56-AI77)</f>
        <v>3.8847319523483748E-2</v>
      </c>
    </row>
  </sheetData>
  <mergeCells count="26">
    <mergeCell ref="AI13:AJ13"/>
    <mergeCell ref="AL13:AM13"/>
    <mergeCell ref="AO13:AP13"/>
    <mergeCell ref="AS13:AT13"/>
    <mergeCell ref="R12:S12"/>
    <mergeCell ref="C37:R37"/>
    <mergeCell ref="T37:AI37"/>
    <mergeCell ref="AQ88:BF88"/>
    <mergeCell ref="AQ39:BF39"/>
    <mergeCell ref="AQ60:BF60"/>
    <mergeCell ref="A1:T1"/>
    <mergeCell ref="C3:S4"/>
    <mergeCell ref="CB38:CQ38"/>
    <mergeCell ref="CB59:CQ59"/>
    <mergeCell ref="C323:R323"/>
    <mergeCell ref="T323:AI323"/>
    <mergeCell ref="AI9:AT11"/>
    <mergeCell ref="AV13:AW13"/>
    <mergeCell ref="AY13:AZ13"/>
    <mergeCell ref="BH39:BW39"/>
    <mergeCell ref="BH60:BW60"/>
    <mergeCell ref="A248:S250"/>
    <mergeCell ref="A109:V109"/>
    <mergeCell ref="A159:V159"/>
    <mergeCell ref="A40:A56"/>
    <mergeCell ref="A61:A77"/>
  </mergeCells>
  <conditionalFormatting sqref="C251:R267 C269:D269 D270">
    <cfRule type="cellIs" dxfId="0" priority="1" operator="lessThan">
      <formula>0</formula>
    </cfRule>
  </conditionalFormatting>
  <hyperlinks>
    <hyperlink ref="A275" r:id="rId1"/>
  </hyperlinks>
  <pageMargins left="0.7" right="0.7" top="0.75" bottom="0.75" header="0.3" footer="0.3"/>
  <pageSetup orientation="portrait" horizontalDpi="0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ANOVA CALC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</dc:creator>
  <cp:lastModifiedBy>Aragorn</cp:lastModifiedBy>
  <dcterms:created xsi:type="dcterms:W3CDTF">2011-04-29T19:20:36Z</dcterms:created>
  <dcterms:modified xsi:type="dcterms:W3CDTF">2015-01-29T15:37:18Z</dcterms:modified>
</cp:coreProperties>
</file>