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D:\Riserch\838-C3-351-bloqueadores\Manuscrito 1\"/>
    </mc:Choice>
  </mc:AlternateContent>
  <xr:revisionPtr revIDLastSave="0" documentId="13_ncr:1_{D4BE2DBB-E539-4861-840F-D2AF3E83ED52}" xr6:coauthVersionLast="47" xr6:coauthVersionMax="47" xr10:uidLastSave="{00000000-0000-0000-0000-000000000000}"/>
  <bookViews>
    <workbookView xWindow="-120" yWindow="-120" windowWidth="29040" windowHeight="17520" xr2:uid="{D5F80246-C0AD-4972-8D2A-9C6D37C34665}"/>
  </bookViews>
  <sheets>
    <sheet name="Database" sheetId="1" r:id="rId1"/>
  </sheets>
  <definedNames>
    <definedName name="_xlnm._FilterDatabase" localSheetId="0" hidden="1">Database!$A$12:$AA$12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4" i="1" l="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13" i="1"/>
  <c r="O14" i="1"/>
  <c r="P14" i="1" s="1"/>
  <c r="O15" i="1"/>
  <c r="P15" i="1" s="1"/>
  <c r="O16" i="1"/>
  <c r="P16" i="1" s="1"/>
  <c r="O17" i="1"/>
  <c r="P17" i="1" s="1"/>
  <c r="O18" i="1"/>
  <c r="P18" i="1" s="1"/>
  <c r="O19" i="1"/>
  <c r="P19" i="1" s="1"/>
  <c r="O20" i="1"/>
  <c r="P20" i="1" s="1"/>
  <c r="O21" i="1"/>
  <c r="P21" i="1" s="1"/>
  <c r="O22" i="1"/>
  <c r="P22" i="1" s="1"/>
  <c r="O23" i="1"/>
  <c r="P23" i="1" s="1"/>
  <c r="O24" i="1"/>
  <c r="P24" i="1" s="1"/>
  <c r="O25" i="1"/>
  <c r="P25" i="1" s="1"/>
  <c r="O26" i="1"/>
  <c r="P26" i="1" s="1"/>
  <c r="O27" i="1"/>
  <c r="P27" i="1" s="1"/>
  <c r="O28" i="1"/>
  <c r="P28" i="1" s="1"/>
  <c r="O29" i="1"/>
  <c r="P29" i="1" s="1"/>
  <c r="O30" i="1"/>
  <c r="P30" i="1" s="1"/>
  <c r="O31" i="1"/>
  <c r="P31" i="1" s="1"/>
  <c r="O32" i="1"/>
  <c r="P32" i="1" s="1"/>
  <c r="O33" i="1"/>
  <c r="P33" i="1" s="1"/>
  <c r="O34" i="1"/>
  <c r="P34" i="1" s="1"/>
  <c r="O35" i="1"/>
  <c r="P35" i="1" s="1"/>
  <c r="O36" i="1"/>
  <c r="P36" i="1" s="1"/>
  <c r="O37" i="1"/>
  <c r="P37" i="1" s="1"/>
  <c r="O38" i="1"/>
  <c r="P38" i="1" s="1"/>
  <c r="O39" i="1"/>
  <c r="P39" i="1" s="1"/>
  <c r="O40" i="1"/>
  <c r="P40" i="1" s="1"/>
  <c r="O41" i="1"/>
  <c r="P41" i="1" s="1"/>
  <c r="O42" i="1"/>
  <c r="P42" i="1" s="1"/>
  <c r="O43" i="1"/>
  <c r="P43" i="1" s="1"/>
  <c r="O44" i="1"/>
  <c r="P44" i="1" s="1"/>
  <c r="O45" i="1"/>
  <c r="P45" i="1" s="1"/>
  <c r="O46" i="1"/>
  <c r="P46" i="1" s="1"/>
  <c r="O47" i="1"/>
  <c r="P47" i="1" s="1"/>
  <c r="O48" i="1"/>
  <c r="P48" i="1" s="1"/>
  <c r="O49" i="1"/>
  <c r="P49" i="1" s="1"/>
  <c r="O50" i="1"/>
  <c r="P50" i="1" s="1"/>
  <c r="O51" i="1"/>
  <c r="P51" i="1" s="1"/>
  <c r="O52" i="1"/>
  <c r="P52" i="1" s="1"/>
  <c r="O53" i="1"/>
  <c r="P53" i="1" s="1"/>
  <c r="O54" i="1"/>
  <c r="P54" i="1" s="1"/>
  <c r="O55" i="1"/>
  <c r="P55" i="1" s="1"/>
  <c r="O56" i="1"/>
  <c r="P56" i="1" s="1"/>
  <c r="O57" i="1"/>
  <c r="P57" i="1" s="1"/>
  <c r="O58" i="1"/>
  <c r="P58" i="1" s="1"/>
  <c r="O59" i="1"/>
  <c r="P59" i="1" s="1"/>
  <c r="O60" i="1"/>
  <c r="P60" i="1" s="1"/>
  <c r="O61" i="1"/>
  <c r="P61" i="1" s="1"/>
  <c r="O62" i="1"/>
  <c r="P62" i="1" s="1"/>
  <c r="O63" i="1"/>
  <c r="P63" i="1" s="1"/>
  <c r="O64" i="1"/>
  <c r="P64" i="1" s="1"/>
  <c r="O65" i="1"/>
  <c r="P65" i="1" s="1"/>
  <c r="O66" i="1"/>
  <c r="P66" i="1" s="1"/>
  <c r="O67" i="1"/>
  <c r="P67" i="1" s="1"/>
  <c r="O68" i="1"/>
  <c r="P68" i="1" s="1"/>
  <c r="O69" i="1"/>
  <c r="P69" i="1" s="1"/>
  <c r="O70" i="1"/>
  <c r="P70" i="1" s="1"/>
  <c r="O71" i="1"/>
  <c r="P71" i="1" s="1"/>
  <c r="O72" i="1"/>
  <c r="P72" i="1" s="1"/>
  <c r="O13" i="1"/>
  <c r="P13" i="1" s="1"/>
  <c r="E14" i="1"/>
  <c r="F14" i="1" s="1"/>
  <c r="G14" i="1" s="1"/>
  <c r="E15" i="1"/>
  <c r="F15" i="1" s="1"/>
  <c r="G15" i="1" s="1"/>
  <c r="E16" i="1"/>
  <c r="F16" i="1" s="1"/>
  <c r="G16" i="1" s="1"/>
  <c r="E17" i="1"/>
  <c r="F17" i="1" s="1"/>
  <c r="G17" i="1" s="1"/>
  <c r="E18" i="1"/>
  <c r="F18" i="1" s="1"/>
  <c r="G18" i="1" s="1"/>
  <c r="E19" i="1"/>
  <c r="F19" i="1" s="1"/>
  <c r="G19" i="1" s="1"/>
  <c r="E20" i="1"/>
  <c r="F20" i="1" s="1"/>
  <c r="G20" i="1" s="1"/>
  <c r="E21" i="1"/>
  <c r="F21" i="1" s="1"/>
  <c r="G21" i="1" s="1"/>
  <c r="E22" i="1"/>
  <c r="F22" i="1" s="1"/>
  <c r="G22" i="1" s="1"/>
  <c r="E23" i="1"/>
  <c r="F23" i="1" s="1"/>
  <c r="G23" i="1" s="1"/>
  <c r="E24" i="1"/>
  <c r="F24" i="1" s="1"/>
  <c r="G24" i="1" s="1"/>
  <c r="E25" i="1"/>
  <c r="F25" i="1" s="1"/>
  <c r="G25" i="1" s="1"/>
  <c r="E26" i="1"/>
  <c r="F26" i="1" s="1"/>
  <c r="G26" i="1" s="1"/>
  <c r="E27" i="1"/>
  <c r="F27" i="1" s="1"/>
  <c r="G27" i="1" s="1"/>
  <c r="E28" i="1"/>
  <c r="F28" i="1" s="1"/>
  <c r="G28" i="1" s="1"/>
  <c r="E29" i="1"/>
  <c r="F29" i="1" s="1"/>
  <c r="G29" i="1" s="1"/>
  <c r="E30" i="1"/>
  <c r="F30" i="1" s="1"/>
  <c r="G30" i="1" s="1"/>
  <c r="E31" i="1"/>
  <c r="F31" i="1" s="1"/>
  <c r="G31" i="1" s="1"/>
  <c r="E32" i="1"/>
  <c r="F32" i="1" s="1"/>
  <c r="G32" i="1" s="1"/>
  <c r="E33" i="1"/>
  <c r="F33" i="1" s="1"/>
  <c r="G33" i="1" s="1"/>
  <c r="E34" i="1"/>
  <c r="F34" i="1" s="1"/>
  <c r="G34" i="1" s="1"/>
  <c r="E35" i="1"/>
  <c r="F35" i="1" s="1"/>
  <c r="G35" i="1" s="1"/>
  <c r="E36" i="1"/>
  <c r="F36" i="1" s="1"/>
  <c r="G36" i="1" s="1"/>
  <c r="E37" i="1"/>
  <c r="F37" i="1" s="1"/>
  <c r="G37" i="1" s="1"/>
  <c r="E38" i="1"/>
  <c r="F38" i="1" s="1"/>
  <c r="G38" i="1" s="1"/>
  <c r="E39" i="1"/>
  <c r="F39" i="1" s="1"/>
  <c r="G39" i="1" s="1"/>
  <c r="E40" i="1"/>
  <c r="F40" i="1" s="1"/>
  <c r="G40" i="1" s="1"/>
  <c r="E41" i="1"/>
  <c r="F41" i="1" s="1"/>
  <c r="G41" i="1" s="1"/>
  <c r="E42" i="1"/>
  <c r="F42" i="1" s="1"/>
  <c r="G42" i="1" s="1"/>
  <c r="E43" i="1"/>
  <c r="F43" i="1" s="1"/>
  <c r="G43" i="1" s="1"/>
  <c r="E44" i="1"/>
  <c r="F44" i="1" s="1"/>
  <c r="G44" i="1" s="1"/>
  <c r="E45" i="1"/>
  <c r="F45" i="1" s="1"/>
  <c r="G45" i="1" s="1"/>
  <c r="E46" i="1"/>
  <c r="F46" i="1" s="1"/>
  <c r="G46" i="1" s="1"/>
  <c r="E47" i="1"/>
  <c r="F47" i="1" s="1"/>
  <c r="G47" i="1" s="1"/>
  <c r="E48" i="1"/>
  <c r="F48" i="1" s="1"/>
  <c r="G48" i="1" s="1"/>
  <c r="E49" i="1"/>
  <c r="F49" i="1" s="1"/>
  <c r="G49" i="1" s="1"/>
  <c r="E50" i="1"/>
  <c r="F50" i="1" s="1"/>
  <c r="G50" i="1" s="1"/>
  <c r="E51" i="1"/>
  <c r="F51" i="1" s="1"/>
  <c r="G51" i="1" s="1"/>
  <c r="E52" i="1"/>
  <c r="F52" i="1" s="1"/>
  <c r="G52" i="1" s="1"/>
  <c r="E53" i="1"/>
  <c r="F53" i="1" s="1"/>
  <c r="G53" i="1" s="1"/>
  <c r="E54" i="1"/>
  <c r="F54" i="1" s="1"/>
  <c r="G54" i="1" s="1"/>
  <c r="E55" i="1"/>
  <c r="F55" i="1" s="1"/>
  <c r="G55" i="1" s="1"/>
  <c r="E56" i="1"/>
  <c r="F56" i="1" s="1"/>
  <c r="G56" i="1" s="1"/>
  <c r="E57" i="1"/>
  <c r="F57" i="1" s="1"/>
  <c r="G57" i="1" s="1"/>
  <c r="E58" i="1"/>
  <c r="F58" i="1" s="1"/>
  <c r="G58" i="1" s="1"/>
  <c r="E59" i="1"/>
  <c r="F59" i="1" s="1"/>
  <c r="G59" i="1" s="1"/>
  <c r="E60" i="1"/>
  <c r="F60" i="1" s="1"/>
  <c r="G60" i="1" s="1"/>
  <c r="E61" i="1"/>
  <c r="F61" i="1" s="1"/>
  <c r="G61" i="1" s="1"/>
  <c r="E62" i="1"/>
  <c r="F62" i="1" s="1"/>
  <c r="G62" i="1" s="1"/>
  <c r="E63" i="1"/>
  <c r="F63" i="1" s="1"/>
  <c r="G63" i="1" s="1"/>
  <c r="E64" i="1"/>
  <c r="F64" i="1" s="1"/>
  <c r="G64" i="1" s="1"/>
  <c r="E65" i="1"/>
  <c r="F65" i="1" s="1"/>
  <c r="G65" i="1" s="1"/>
  <c r="E66" i="1"/>
  <c r="F66" i="1" s="1"/>
  <c r="G66" i="1" s="1"/>
  <c r="E67" i="1"/>
  <c r="F67" i="1" s="1"/>
  <c r="G67" i="1" s="1"/>
  <c r="E68" i="1"/>
  <c r="F68" i="1" s="1"/>
  <c r="G68" i="1" s="1"/>
  <c r="E69" i="1"/>
  <c r="F69" i="1" s="1"/>
  <c r="G69" i="1" s="1"/>
  <c r="E70" i="1"/>
  <c r="F70" i="1" s="1"/>
  <c r="G70" i="1" s="1"/>
  <c r="E71" i="1"/>
  <c r="F71" i="1" s="1"/>
  <c r="G71" i="1" s="1"/>
  <c r="E72" i="1"/>
  <c r="F72" i="1" s="1"/>
  <c r="G72" i="1" s="1"/>
  <c r="E13" i="1"/>
  <c r="F13" i="1" s="1"/>
  <c r="G13" i="1" s="1"/>
  <c r="W55" i="1"/>
  <c r="Y55" i="1" s="1"/>
  <c r="AA55" i="1" s="1"/>
  <c r="W56" i="1"/>
  <c r="Y56" i="1" s="1"/>
  <c r="AA56" i="1" s="1"/>
  <c r="W57" i="1"/>
  <c r="Y57" i="1" s="1"/>
  <c r="AA57" i="1" s="1"/>
  <c r="W58" i="1"/>
  <c r="Y58" i="1" s="1"/>
  <c r="AA58" i="1" s="1"/>
  <c r="W59" i="1"/>
  <c r="Y59" i="1" s="1"/>
  <c r="AA59" i="1" s="1"/>
  <c r="W60" i="1"/>
  <c r="Y60" i="1" s="1"/>
  <c r="AA60" i="1" s="1"/>
  <c r="W61" i="1"/>
  <c r="Y61" i="1" s="1"/>
  <c r="AA61" i="1" s="1"/>
  <c r="W62" i="1"/>
  <c r="Y62" i="1" s="1"/>
  <c r="AA62" i="1" s="1"/>
  <c r="W63" i="1"/>
  <c r="Y63" i="1" s="1"/>
  <c r="AA63" i="1" s="1"/>
  <c r="W64" i="1"/>
  <c r="Y64" i="1" s="1"/>
  <c r="AA64" i="1" s="1"/>
  <c r="W65" i="1"/>
  <c r="Y65" i="1" s="1"/>
  <c r="AA65" i="1" s="1"/>
  <c r="W66" i="1"/>
  <c r="Y66" i="1" s="1"/>
  <c r="AA66" i="1" s="1"/>
  <c r="W67" i="1"/>
  <c r="Y67" i="1" s="1"/>
  <c r="AA67" i="1" s="1"/>
  <c r="W68" i="1"/>
  <c r="Y68" i="1" s="1"/>
  <c r="AA68" i="1" s="1"/>
  <c r="W69" i="1"/>
  <c r="Y69" i="1" s="1"/>
  <c r="AA69" i="1" s="1"/>
  <c r="W70" i="1"/>
  <c r="Y70" i="1" s="1"/>
  <c r="AA70" i="1" s="1"/>
  <c r="W71" i="1"/>
  <c r="Y71" i="1" s="1"/>
  <c r="AA71" i="1" s="1"/>
  <c r="W72" i="1"/>
  <c r="Y72" i="1" s="1"/>
  <c r="AA72" i="1" s="1"/>
  <c r="W52" i="1"/>
  <c r="Y52" i="1" s="1"/>
  <c r="AA52" i="1" s="1"/>
  <c r="W53" i="1"/>
  <c r="Y53" i="1" s="1"/>
  <c r="AA53" i="1" s="1"/>
  <c r="W54" i="1"/>
  <c r="Y54" i="1" s="1"/>
  <c r="AA54" i="1" s="1"/>
  <c r="W51" i="1"/>
  <c r="Y51" i="1" s="1"/>
  <c r="AA51" i="1" s="1"/>
  <c r="W50" i="1"/>
  <c r="Y50" i="1" s="1"/>
  <c r="AA50" i="1" s="1"/>
  <c r="W49" i="1"/>
  <c r="Y49" i="1" s="1"/>
  <c r="AA49" i="1" s="1"/>
  <c r="W14" i="1"/>
  <c r="Y14" i="1" s="1"/>
  <c r="AA14" i="1" s="1"/>
  <c r="W15" i="1"/>
  <c r="Y15" i="1" s="1"/>
  <c r="AA15" i="1" s="1"/>
  <c r="W16" i="1"/>
  <c r="Y16" i="1" s="1"/>
  <c r="AA16" i="1" s="1"/>
  <c r="W17" i="1"/>
  <c r="Y17" i="1" s="1"/>
  <c r="AA17" i="1" s="1"/>
  <c r="W18" i="1"/>
  <c r="Y18" i="1" s="1"/>
  <c r="AA18" i="1" s="1"/>
  <c r="W19" i="1"/>
  <c r="Y19" i="1" s="1"/>
  <c r="AA19" i="1" s="1"/>
  <c r="W20" i="1"/>
  <c r="Y20" i="1" s="1"/>
  <c r="AA20" i="1" s="1"/>
  <c r="W21" i="1"/>
  <c r="Y21" i="1" s="1"/>
  <c r="AA21" i="1" s="1"/>
  <c r="W22" i="1"/>
  <c r="Y22" i="1" s="1"/>
  <c r="AA22" i="1" s="1"/>
  <c r="W23" i="1"/>
  <c r="Y23" i="1" s="1"/>
  <c r="AA23" i="1" s="1"/>
  <c r="W24" i="1"/>
  <c r="Y24" i="1" s="1"/>
  <c r="AA24" i="1" s="1"/>
  <c r="W25" i="1"/>
  <c r="Y25" i="1" s="1"/>
  <c r="AA25" i="1" s="1"/>
  <c r="W26" i="1"/>
  <c r="Y26" i="1" s="1"/>
  <c r="AA26" i="1" s="1"/>
  <c r="W27" i="1"/>
  <c r="Y27" i="1" s="1"/>
  <c r="AA27" i="1" s="1"/>
  <c r="W28" i="1"/>
  <c r="Y28" i="1" s="1"/>
  <c r="AA28" i="1" s="1"/>
  <c r="W29" i="1"/>
  <c r="Y29" i="1" s="1"/>
  <c r="AA29" i="1" s="1"/>
  <c r="W30" i="1"/>
  <c r="Y30" i="1" s="1"/>
  <c r="AA30" i="1" s="1"/>
  <c r="W31" i="1"/>
  <c r="Y31" i="1" s="1"/>
  <c r="AA31" i="1" s="1"/>
  <c r="W32" i="1"/>
  <c r="Y32" i="1" s="1"/>
  <c r="AA32" i="1" s="1"/>
  <c r="W33" i="1"/>
  <c r="Y33" i="1" s="1"/>
  <c r="AA33" i="1" s="1"/>
  <c r="W34" i="1"/>
  <c r="Y34" i="1" s="1"/>
  <c r="AA34" i="1" s="1"/>
  <c r="W35" i="1"/>
  <c r="Y35" i="1" s="1"/>
  <c r="AA35" i="1" s="1"/>
  <c r="W36" i="1"/>
  <c r="Y36" i="1" s="1"/>
  <c r="AA36" i="1" s="1"/>
  <c r="W37" i="1"/>
  <c r="Y37" i="1" s="1"/>
  <c r="AA37" i="1" s="1"/>
  <c r="W38" i="1"/>
  <c r="Y38" i="1" s="1"/>
  <c r="AA38" i="1" s="1"/>
  <c r="W39" i="1"/>
  <c r="Y39" i="1" s="1"/>
  <c r="AA39" i="1" s="1"/>
  <c r="W40" i="1"/>
  <c r="Y40" i="1" s="1"/>
  <c r="AA40" i="1" s="1"/>
  <c r="W41" i="1"/>
  <c r="Y41" i="1" s="1"/>
  <c r="AA41" i="1" s="1"/>
  <c r="W42" i="1"/>
  <c r="Y42" i="1" s="1"/>
  <c r="AA42" i="1" s="1"/>
  <c r="W43" i="1"/>
  <c r="Y43" i="1" s="1"/>
  <c r="AA43" i="1" s="1"/>
  <c r="W44" i="1"/>
  <c r="Y44" i="1" s="1"/>
  <c r="AA44" i="1" s="1"/>
  <c r="W45" i="1"/>
  <c r="Y45" i="1" s="1"/>
  <c r="AA45" i="1" s="1"/>
  <c r="W46" i="1"/>
  <c r="Y46" i="1" s="1"/>
  <c r="AA46" i="1" s="1"/>
  <c r="W47" i="1"/>
  <c r="Y47" i="1" s="1"/>
  <c r="AA47" i="1" s="1"/>
  <c r="W48" i="1"/>
  <c r="Y48" i="1" s="1"/>
  <c r="AA48" i="1" s="1"/>
  <c r="W13" i="1"/>
  <c r="Y13" i="1" s="1"/>
  <c r="AA13" i="1" s="1"/>
  <c r="Q37" i="1" l="1"/>
  <c r="Q72" i="1"/>
  <c r="Q60" i="1"/>
  <c r="Q48" i="1"/>
  <c r="Q36" i="1"/>
  <c r="Q24" i="1"/>
  <c r="Q71" i="1"/>
  <c r="Q59" i="1"/>
  <c r="Q47" i="1"/>
  <c r="Q35" i="1"/>
  <c r="Q23" i="1"/>
  <c r="Q46" i="1"/>
  <c r="Q22" i="1"/>
  <c r="Q69" i="1"/>
  <c r="Q58" i="1"/>
  <c r="Q33" i="1"/>
  <c r="Q68" i="1"/>
  <c r="Q32" i="1"/>
  <c r="Q19" i="1"/>
  <c r="Q70" i="1"/>
  <c r="Q34" i="1"/>
  <c r="Q45" i="1"/>
  <c r="Q21" i="1"/>
  <c r="Q56" i="1"/>
  <c r="Q44" i="1"/>
  <c r="Q20" i="1"/>
  <c r="Q67" i="1"/>
  <c r="Q55" i="1"/>
  <c r="Q43" i="1"/>
  <c r="Q31" i="1"/>
  <c r="Q66" i="1"/>
  <c r="Q54" i="1"/>
  <c r="Q42" i="1"/>
  <c r="Q30" i="1"/>
  <c r="Q18" i="1"/>
  <c r="Q57" i="1"/>
  <c r="Q65" i="1"/>
  <c r="Q53" i="1"/>
  <c r="Q41" i="1"/>
  <c r="Q29" i="1"/>
  <c r="Q17" i="1"/>
  <c r="Q64" i="1"/>
  <c r="Q40" i="1"/>
  <c r="Q28" i="1"/>
  <c r="Q52" i="1"/>
  <c r="Q16" i="1"/>
  <c r="Q51" i="1"/>
  <c r="Q39" i="1"/>
  <c r="Q15" i="1"/>
  <c r="Q63" i="1"/>
  <c r="Q27" i="1"/>
  <c r="Q62" i="1"/>
  <c r="Q50" i="1"/>
  <c r="Q38" i="1"/>
  <c r="Q26" i="1"/>
  <c r="Q14" i="1"/>
  <c r="Q61" i="1"/>
  <c r="Q49" i="1"/>
  <c r="Q25" i="1"/>
  <c r="Q1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Julián Garzón M.</author>
  </authors>
  <commentList>
    <comment ref="A12" authorId="0" shapeId="0" xr:uid="{57F0D105-998B-4F6E-AE87-1A9229741130}">
      <text>
        <r>
          <rPr>
            <b/>
            <sz val="9"/>
            <color indexed="81"/>
            <rFont val="Tahoma"/>
            <charset val="1"/>
          </rPr>
          <t>Julián Garzón M.:</t>
        </r>
        <r>
          <rPr>
            <sz val="9"/>
            <color indexed="81"/>
            <rFont val="Tahoma"/>
            <charset val="1"/>
          </rPr>
          <t xml:space="preserve">
A unique identifier assigned to each individual person participating in the research study. This allows the collected data to be tracked for each subject.</t>
        </r>
      </text>
    </comment>
    <comment ref="B12" authorId="0" shapeId="0" xr:uid="{47E52745-FA5E-4C7F-8C9F-2C4DD9C24394}">
      <text>
        <r>
          <rPr>
            <b/>
            <sz val="9"/>
            <color indexed="81"/>
            <rFont val="Tahoma"/>
            <charset val="1"/>
          </rPr>
          <t>Julián Garzón M.:</t>
        </r>
        <r>
          <rPr>
            <sz val="9"/>
            <color indexed="81"/>
            <rFont val="Tahoma"/>
            <charset val="1"/>
          </rPr>
          <t xml:space="preserve">
Type of sunscreen used identified as SSA, SSB, SSC and control condition (CON).</t>
        </r>
      </text>
    </comment>
    <comment ref="C12" authorId="0" shapeId="0" xr:uid="{BADECB58-67E2-4B82-8639-402A0A4DA68D}">
      <text>
        <r>
          <rPr>
            <b/>
            <sz val="9"/>
            <color indexed="81"/>
            <rFont val="Tahoma"/>
            <charset val="1"/>
          </rPr>
          <t>Julián Garzón M.:</t>
        </r>
        <r>
          <rPr>
            <sz val="9"/>
            <color indexed="81"/>
            <rFont val="Tahoma"/>
            <charset val="1"/>
          </rPr>
          <t xml:space="preserve">
The chronological age of the subject at the time of the study, expressed in complete years.</t>
        </r>
      </text>
    </comment>
    <comment ref="D12" authorId="0" shapeId="0" xr:uid="{D9CBCF8D-19E1-487C-815C-94AD4193C077}">
      <text>
        <r>
          <rPr>
            <b/>
            <sz val="9"/>
            <color indexed="81"/>
            <rFont val="Tahoma"/>
            <charset val="1"/>
          </rPr>
          <t>Julián Garzón M.:</t>
        </r>
        <r>
          <rPr>
            <sz val="9"/>
            <color indexed="81"/>
            <rFont val="Tahoma"/>
            <charset val="1"/>
          </rPr>
          <t xml:space="preserve">
The subject's stature or height measured from the soles of the feet to the top of the head, expressed in centimeters. Used along with other data to calculate body surface area.</t>
        </r>
      </text>
    </comment>
    <comment ref="E12" authorId="0" shapeId="0" xr:uid="{62B9C81E-4B63-44D0-8E7A-34D75E2A1B65}">
      <text>
        <r>
          <rPr>
            <b/>
            <sz val="9"/>
            <color indexed="81"/>
            <rFont val="Tahoma"/>
            <charset val="1"/>
          </rPr>
          <t>Julián Garzón M.:</t>
        </r>
        <r>
          <rPr>
            <sz val="9"/>
            <color indexed="81"/>
            <rFont val="Tahoma"/>
            <charset val="1"/>
          </rPr>
          <t xml:space="preserve">
Estimated calculation of the total area of the external surface of the subject's body, expressed in square meters. This is determined by formulas that take into account height and weight.</t>
        </r>
      </text>
    </comment>
    <comment ref="F12" authorId="0" shapeId="0" xr:uid="{D3622B9A-4D5E-45E5-B7D0-36CC3C535906}">
      <text>
        <r>
          <rPr>
            <b/>
            <sz val="9"/>
            <color indexed="81"/>
            <rFont val="Tahoma"/>
            <charset val="1"/>
          </rPr>
          <t>Julián Garzón M.:</t>
        </r>
        <r>
          <rPr>
            <sz val="9"/>
            <color indexed="81"/>
            <rFont val="Tahoma"/>
            <charset val="1"/>
          </rPr>
          <t xml:space="preserve">
The same calculation of total body surface area, but expressed in square centimeters, a smaller unit of measurement.</t>
        </r>
      </text>
    </comment>
    <comment ref="G12" authorId="0" shapeId="0" xr:uid="{F9F48DB0-E03E-4590-A2E9-0E923AD77EEF}">
      <text>
        <r>
          <rPr>
            <b/>
            <sz val="9"/>
            <color indexed="81"/>
            <rFont val="Tahoma"/>
            <charset val="1"/>
          </rPr>
          <t>Julián Garzón M.:</t>
        </r>
        <r>
          <rPr>
            <sz val="9"/>
            <color indexed="81"/>
            <rFont val="Tahoma"/>
            <charset val="1"/>
          </rPr>
          <t xml:space="preserve">
The same calculation of total body surface area, but expressed in square decimeters.</t>
        </r>
      </text>
    </comment>
    <comment ref="H12" authorId="0" shapeId="0" xr:uid="{E27406AC-70F9-45D4-999D-6E2A1CF97DA6}">
      <text>
        <r>
          <rPr>
            <b/>
            <sz val="9"/>
            <color indexed="81"/>
            <rFont val="Tahoma"/>
            <charset val="1"/>
          </rPr>
          <t>Julián Garzón M.:</t>
        </r>
        <r>
          <rPr>
            <sz val="9"/>
            <color indexed="81"/>
            <rFont val="Tahoma"/>
            <charset val="1"/>
          </rPr>
          <t xml:space="preserve">
Indicates the subject's biological sex, typically male or female.</t>
        </r>
      </text>
    </comment>
    <comment ref="I12" authorId="0" shapeId="0" xr:uid="{AA6FD5C2-82BF-49A1-8EF1-26490F693FD4}">
      <text>
        <r>
          <rPr>
            <b/>
            <sz val="9"/>
            <color indexed="81"/>
            <rFont val="Tahoma"/>
            <charset val="1"/>
          </rPr>
          <t>Julián Garzón M.:</t>
        </r>
        <r>
          <rPr>
            <sz val="9"/>
            <color indexed="81"/>
            <rFont val="Tahoma"/>
            <charset val="1"/>
          </rPr>
          <t xml:space="preserve">
H.R. = heart rate
heart rate during the exercise or exposure period, expressed in beats per minute.</t>
        </r>
      </text>
    </comment>
    <comment ref="J12" authorId="0" shapeId="0" xr:uid="{9E276772-4E53-4D7E-BC61-A686B8B806F9}">
      <text>
        <r>
          <rPr>
            <b/>
            <sz val="9"/>
            <color indexed="81"/>
            <rFont val="Tahoma"/>
            <charset val="1"/>
          </rPr>
          <t>Julián Garzón M.:</t>
        </r>
        <r>
          <rPr>
            <sz val="9"/>
            <color indexed="81"/>
            <rFont val="Tahoma"/>
            <charset val="1"/>
          </rPr>
          <t xml:space="preserve">
means "urine specific gravity", a measure of urine solute concentration that can indicate hydration levels.</t>
        </r>
      </text>
    </comment>
    <comment ref="K12" authorId="0" shapeId="0" xr:uid="{2C162FA0-82C6-42FF-8CE5-7D23E6B5078D}">
      <text>
        <r>
          <rPr>
            <b/>
            <sz val="9"/>
            <color indexed="81"/>
            <rFont val="Tahoma"/>
            <charset val="1"/>
          </rPr>
          <t>Julián Garzón M.:</t>
        </r>
        <r>
          <rPr>
            <sz val="9"/>
            <color indexed="81"/>
            <rFont val="Tahoma"/>
            <charset val="1"/>
          </rPr>
          <t xml:space="preserve">
The ambient dry bulb temperature the subject was exposed to during the study, measured in degrees Celsius.</t>
        </r>
      </text>
    </comment>
    <comment ref="L12" authorId="0" shapeId="0" xr:uid="{12B5A746-3869-49A0-B5C5-E09BA5B11FE4}">
      <text>
        <r>
          <rPr>
            <b/>
            <sz val="9"/>
            <color indexed="81"/>
            <rFont val="Tahoma"/>
            <charset val="1"/>
          </rPr>
          <t>Julián Garzón M.:</t>
        </r>
        <r>
          <rPr>
            <sz val="9"/>
            <color indexed="81"/>
            <rFont val="Tahoma"/>
            <charset val="1"/>
          </rPr>
          <t xml:space="preserve">
The relative humidity level in the subject's environment during the study, expressed as a percentage.</t>
        </r>
      </text>
    </comment>
    <comment ref="M12" authorId="0" shapeId="0" xr:uid="{1D4E07C3-2375-4EEA-9C36-923CBB1D6A5C}">
      <text>
        <r>
          <rPr>
            <b/>
            <sz val="9"/>
            <color indexed="81"/>
            <rFont val="Tahoma"/>
            <charset val="1"/>
          </rPr>
          <t>Julián Garzón M.:</t>
        </r>
        <r>
          <rPr>
            <sz val="9"/>
            <color indexed="81"/>
            <rFont val="Tahoma"/>
            <charset val="1"/>
          </rPr>
          <t xml:space="preserve">
The subject's body weight before beginning the exercise or exposure period, measured in kilograms on a calibrated scale.</t>
        </r>
      </text>
    </comment>
    <comment ref="N12" authorId="0" shapeId="0" xr:uid="{BBF1B1F8-C87E-4748-889A-18C8896AC402}">
      <text>
        <r>
          <rPr>
            <b/>
            <sz val="9"/>
            <color indexed="81"/>
            <rFont val="Tahoma"/>
            <charset val="1"/>
          </rPr>
          <t>Julián Garzón M.:</t>
        </r>
        <r>
          <rPr>
            <sz val="9"/>
            <color indexed="81"/>
            <rFont val="Tahoma"/>
            <charset val="1"/>
          </rPr>
          <t xml:space="preserve">
The subject's body weight immediately after completing the exercise or exposure period, measured in kilograms.</t>
        </r>
      </text>
    </comment>
    <comment ref="O12" authorId="0" shapeId="0" xr:uid="{4D964764-A18C-4202-8A2C-B8235A41A609}">
      <text>
        <r>
          <rPr>
            <b/>
            <sz val="9"/>
            <color indexed="81"/>
            <rFont val="Tahoma"/>
            <charset val="1"/>
          </rPr>
          <t>Julián Garzón M.:</t>
        </r>
        <r>
          <rPr>
            <sz val="9"/>
            <color indexed="81"/>
            <rFont val="Tahoma"/>
            <charset val="1"/>
          </rPr>
          <t xml:space="preserve">
The difference between the final and initial weights, expressed in kilograms. This represents the amount of fluid lost, predominantly through sweat.</t>
        </r>
      </text>
    </comment>
    <comment ref="Q12" authorId="0" shapeId="0" xr:uid="{BC9AF530-F46A-47CB-A68C-7DAE067D1EA1}">
      <text>
        <r>
          <rPr>
            <b/>
            <sz val="9"/>
            <color indexed="81"/>
            <rFont val="Tahoma"/>
            <charset val="1"/>
          </rPr>
          <t>Julián Garzón M.:</t>
        </r>
        <r>
          <rPr>
            <sz val="9"/>
            <color indexed="81"/>
            <rFont val="Tahoma"/>
            <charset val="1"/>
          </rPr>
          <t xml:space="preserve">
The total volume of sweat produced by the subject over a 20 minute period, calculated from the weight change and expressed in milliliters.</t>
        </r>
      </text>
    </comment>
    <comment ref="R12" authorId="0" shapeId="0" xr:uid="{019FB3D3-E070-4616-AF11-4DD776BCA4F9}">
      <text>
        <r>
          <rPr>
            <b/>
            <sz val="9"/>
            <color indexed="81"/>
            <rFont val="Tahoma"/>
            <charset val="1"/>
          </rPr>
          <t>Julián Garzón M.:</t>
        </r>
        <r>
          <rPr>
            <sz val="9"/>
            <color indexed="81"/>
            <rFont val="Tahoma"/>
            <charset val="1"/>
          </rPr>
          <t xml:space="preserve">
Initial core body temperature, estimated by tympanic measurement of the subject prior to the start of the exercise or exposure period, and expressed in degrees Celsius.</t>
        </r>
      </text>
    </comment>
    <comment ref="S12" authorId="0" shapeId="0" xr:uid="{18628A37-372A-460A-B313-F681D9C4B007}">
      <text>
        <r>
          <rPr>
            <b/>
            <sz val="9"/>
            <color indexed="81"/>
            <rFont val="Tahoma"/>
            <charset val="1"/>
          </rPr>
          <t>Julián Garzón M.:</t>
        </r>
        <r>
          <rPr>
            <sz val="9"/>
            <color indexed="81"/>
            <rFont val="Tahoma"/>
            <charset val="1"/>
          </rPr>
          <t xml:space="preserve">
Final core body temperature, estimated by tympanic measurement of the subject prior to the start of the exercise or exposure period, and expressed in degrees Celsius.</t>
        </r>
      </text>
    </comment>
    <comment ref="T12" authorId="0" shapeId="0" xr:uid="{621E3A45-4618-4B4A-BF75-BB0900941920}">
      <text>
        <r>
          <rPr>
            <b/>
            <sz val="9"/>
            <color indexed="81"/>
            <rFont val="Tahoma"/>
            <charset val="1"/>
          </rPr>
          <t>Julián Garzón M.:</t>
        </r>
        <r>
          <rPr>
            <sz val="9"/>
            <color indexed="81"/>
            <rFont val="Tahoma"/>
            <charset val="1"/>
          </rPr>
          <t xml:space="preserve">
Difference between final and initial core body temperature, expressed in degrees Celsius. Indicates the net increase or decrease in core body temperature.</t>
        </r>
      </text>
    </comment>
    <comment ref="U12" authorId="0" shapeId="0" xr:uid="{DA192822-9656-4BFD-8F63-F567B7AF6A45}">
      <text>
        <r>
          <rPr>
            <b/>
            <sz val="9"/>
            <color indexed="81"/>
            <rFont val="Tahoma"/>
            <charset val="1"/>
          </rPr>
          <t>Julián Garzón M.:</t>
        </r>
        <r>
          <rPr>
            <sz val="9"/>
            <color indexed="81"/>
            <rFont val="Tahoma"/>
            <charset val="1"/>
          </rPr>
          <t xml:space="preserve">
The weight in grams of an absorbent patch or pad used to collect the sweat sample from the subject, measured before its use.</t>
        </r>
      </text>
    </comment>
    <comment ref="V12" authorId="0" shapeId="0" xr:uid="{9210A402-3303-405C-AB60-9B2B9ED4C0BA}">
      <text>
        <r>
          <rPr>
            <b/>
            <sz val="9"/>
            <color indexed="81"/>
            <rFont val="Tahoma"/>
            <charset val="1"/>
          </rPr>
          <t>Julián Garzón M.:</t>
        </r>
        <r>
          <rPr>
            <sz val="9"/>
            <color indexed="81"/>
            <rFont val="Tahoma"/>
            <charset val="1"/>
          </rPr>
          <t xml:space="preserve">
The weight in grams of the same absorbent patch after collecting the sweat sample from the subject.</t>
        </r>
      </text>
    </comment>
    <comment ref="W12" authorId="0" shapeId="0" xr:uid="{F82250D7-3FCC-4D9C-9FA5-798611EEDC69}">
      <text>
        <r>
          <rPr>
            <b/>
            <sz val="9"/>
            <color indexed="81"/>
            <rFont val="Tahoma"/>
            <charset val="1"/>
          </rPr>
          <t>Julián Garzón M.:</t>
        </r>
        <r>
          <rPr>
            <sz val="9"/>
            <color indexed="81"/>
            <rFont val="Tahoma"/>
            <charset val="1"/>
          </rPr>
          <t xml:space="preserve">
The amount of sweat absorbed by the patch, calculated by subtracting the initial patch weight from the final patch weight.</t>
        </r>
      </text>
    </comment>
    <comment ref="X12" authorId="0" shapeId="0" xr:uid="{7C8E31FE-3382-4581-8664-5563C8558F03}">
      <text>
        <r>
          <rPr>
            <b/>
            <sz val="9"/>
            <color indexed="81"/>
            <rFont val="Tahoma"/>
            <charset val="1"/>
          </rPr>
          <t>Julián Garzón M.:</t>
        </r>
        <r>
          <rPr>
            <sz val="9"/>
            <color indexed="81"/>
            <rFont val="Tahoma"/>
            <charset val="1"/>
          </rPr>
          <t xml:space="preserve">
The total duration of the exercise or period of strenuous physical activity to which the subject was subjected, expressed in minutes.</t>
        </r>
      </text>
    </comment>
    <comment ref="Y12" authorId="0" shapeId="0" xr:uid="{3634FAC1-9186-4209-8C57-94D349A04B90}">
      <text>
        <r>
          <rPr>
            <b/>
            <sz val="9"/>
            <color indexed="81"/>
            <rFont val="Tahoma"/>
            <charset val="1"/>
          </rPr>
          <t>Julián Garzón M.:</t>
        </r>
        <r>
          <rPr>
            <sz val="9"/>
            <color indexed="81"/>
            <rFont val="Tahoma"/>
            <charset val="1"/>
          </rPr>
          <t xml:space="preserve">
The sweat production rate calculated by dividing the volume of sweat collected by the exercise time duration.</t>
        </r>
      </text>
    </comment>
    <comment ref="Z12" authorId="0" shapeId="0" xr:uid="{7F1378BA-E398-4766-9DFC-C50143DABA40}">
      <text>
        <r>
          <rPr>
            <b/>
            <sz val="9"/>
            <color indexed="81"/>
            <rFont val="Tahoma"/>
            <charset val="1"/>
          </rPr>
          <t>Julián Garzón M.:</t>
        </r>
        <r>
          <rPr>
            <sz val="9"/>
            <color indexed="81"/>
            <rFont val="Tahoma"/>
            <charset val="1"/>
          </rPr>
          <t xml:space="preserve">
The surface area of the absorbent patch or pad used to collect the sweat sample, expressed in square decimeters.</t>
        </r>
      </text>
    </comment>
    <comment ref="AA12" authorId="0" shapeId="0" xr:uid="{F2C2AE90-CAB6-4E29-A561-41D031DD0A06}">
      <text>
        <r>
          <rPr>
            <b/>
            <sz val="9"/>
            <color indexed="81"/>
            <rFont val="Tahoma"/>
            <charset val="1"/>
          </rPr>
          <t>Julián Garzón M.:</t>
        </r>
        <r>
          <rPr>
            <sz val="9"/>
            <color indexed="81"/>
            <rFont val="Tahoma"/>
            <charset val="1"/>
          </rPr>
          <t xml:space="preserve">
The localized sweat production rate in that specific body area, calculated from the sweat volume collected by the patch, the patch area, and the time elapsed. Expressed in microliters per minute per square decimeter.</t>
        </r>
      </text>
    </comment>
  </commentList>
</comments>
</file>

<file path=xl/sharedStrings.xml><?xml version="1.0" encoding="utf-8"?>
<sst xmlns="http://schemas.openxmlformats.org/spreadsheetml/2006/main" count="215" uniqueCount="53">
  <si>
    <t>Age</t>
  </si>
  <si>
    <t>A</t>
  </si>
  <si>
    <t>B</t>
  </si>
  <si>
    <t>C</t>
  </si>
  <si>
    <t>D</t>
  </si>
  <si>
    <t>E</t>
  </si>
  <si>
    <t>F</t>
  </si>
  <si>
    <t>G</t>
  </si>
  <si>
    <t>H</t>
  </si>
  <si>
    <t>I</t>
  </si>
  <si>
    <t>Condition</t>
  </si>
  <si>
    <t>Height (cm)</t>
  </si>
  <si>
    <t>H.R. (X̅)</t>
  </si>
  <si>
    <t>Temperature (C°)</t>
  </si>
  <si>
    <t>Humidity (%)</t>
  </si>
  <si>
    <t>Initial weight (kg.)</t>
  </si>
  <si>
    <t>Final weight (kg.)</t>
  </si>
  <si>
    <t>Initial patch weight (grams)</t>
  </si>
  <si>
    <t>Final patch weight (grams)</t>
  </si>
  <si>
    <t>Sweat collected in patch (grams)</t>
  </si>
  <si>
    <t>J</t>
  </si>
  <si>
    <t>K</t>
  </si>
  <si>
    <t>L</t>
  </si>
  <si>
    <t>M</t>
  </si>
  <si>
    <t>N</t>
  </si>
  <si>
    <t>O</t>
  </si>
  <si>
    <t>exercise time</t>
  </si>
  <si>
    <t>sweat/exercise time</t>
  </si>
  <si>
    <t>patch area (dm2)</t>
  </si>
  <si>
    <t>sex</t>
  </si>
  <si>
    <t>men</t>
  </si>
  <si>
    <t>women</t>
  </si>
  <si>
    <t>USG</t>
  </si>
  <si>
    <t>Superficial Body Area (m^2)</t>
  </si>
  <si>
    <t>Superficial Body Area (cm^2)</t>
  </si>
  <si>
    <t>Superficial Body Area (dm^2)</t>
  </si>
  <si>
    <r>
      <t>sweat rate (</t>
    </r>
    <r>
      <rPr>
        <b/>
        <sz val="12"/>
        <color theme="1"/>
        <rFont val="Calibri"/>
        <family val="2"/>
      </rPr>
      <t>μ</t>
    </r>
    <r>
      <rPr>
        <b/>
        <sz val="12"/>
        <color theme="1"/>
        <rFont val="Calibri"/>
        <family val="2"/>
        <scheme val="minor"/>
      </rPr>
      <t>L/min_x0002_dm2)</t>
    </r>
  </si>
  <si>
    <t>subject</t>
  </si>
  <si>
    <t>weight change (kg.)</t>
  </si>
  <si>
    <t>change in body temperature (°C)</t>
  </si>
  <si>
    <t>Final body temperature (°C)</t>
  </si>
  <si>
    <t>Initial body temperature (°C)</t>
  </si>
  <si>
    <t>sweat rate (min)</t>
  </si>
  <si>
    <t>CON</t>
  </si>
  <si>
    <t>SSA</t>
  </si>
  <si>
    <t>SSB</t>
  </si>
  <si>
    <t>SSC</t>
  </si>
  <si>
    <t>sweat rate (mL/20 min.)</t>
  </si>
  <si>
    <t>DATASET for the study: Voluntary hydration with milk during exercise in the heat: exploring effectiveness and tolerance</t>
  </si>
  <si>
    <t>(For detailed methods, please refer to the published manuscript)</t>
  </si>
  <si>
    <t>This work is under a license</t>
  </si>
  <si>
    <t>Creative Commons Atribución-NoComercial-CompartirIgual 4.0 Internacional</t>
  </si>
  <si>
    <t>DATASET for the study: The impact of some sunscreens on local sweating differs in men and women during exercise in the heat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</si>
</sst>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1" x14ac:knownFonts="1">
    <font>
      <sz val="11"/>
      <color theme="1"/>
      <name val="Calibri"/>
      <family val="2"/>
      <scheme val="minor"/>
    </font>
    <font>
      <b/>
      <sz val="12"/>
      <color theme="1"/>
      <name val="Calibri"/>
      <family val="2"/>
      <scheme val="minor"/>
    </font>
    <font>
      <b/>
      <sz val="12"/>
      <color theme="1"/>
      <name val="Calibri"/>
      <family val="2"/>
    </font>
    <font>
      <sz val="9"/>
      <color indexed="81"/>
      <name val="Tahoma"/>
      <charset val="1"/>
    </font>
    <font>
      <b/>
      <sz val="9"/>
      <color indexed="81"/>
      <name val="Tahoma"/>
      <charset val="1"/>
    </font>
    <font>
      <b/>
      <sz val="11"/>
      <color theme="1"/>
      <name val="Calibri"/>
      <family val="2"/>
      <scheme val="minor"/>
    </font>
    <font>
      <u/>
      <sz val="11"/>
      <color theme="10"/>
      <name val="Calibri"/>
      <family val="2"/>
      <scheme val="minor"/>
    </font>
    <font>
      <b/>
      <sz val="12"/>
      <color theme="1"/>
      <name val="Arial"/>
      <family val="2"/>
    </font>
    <font>
      <sz val="11"/>
      <color theme="1"/>
      <name val="Arial"/>
      <family val="2"/>
    </font>
    <font>
      <sz val="11"/>
      <name val="Arial"/>
      <family val="2"/>
    </font>
    <font>
      <u/>
      <sz val="11"/>
      <color theme="10"/>
      <name val="Arial"/>
      <family val="2"/>
    </font>
  </fonts>
  <fills count="3">
    <fill>
      <patternFill patternType="none"/>
    </fill>
    <fill>
      <patternFill patternType="gray125"/>
    </fill>
    <fill>
      <patternFill patternType="solid">
        <fgColor rgb="FFFFFFCC"/>
        <bgColor indexed="64"/>
      </patternFill>
    </fill>
  </fills>
  <borders count="1">
    <border>
      <left/>
      <right/>
      <top/>
      <bottom/>
      <diagonal/>
    </border>
  </borders>
  <cellStyleXfs count="2">
    <xf numFmtId="0" fontId="0" fillId="0" borderId="0"/>
    <xf numFmtId="0" fontId="6" fillId="0" borderId="0" applyNumberFormat="0" applyFill="0" applyBorder="0" applyAlignment="0" applyProtection="0"/>
  </cellStyleXfs>
  <cellXfs count="15">
    <xf numFmtId="0" fontId="0" fillId="0" borderId="0" xfId="0"/>
    <xf numFmtId="2" fontId="0" fillId="0" borderId="0" xfId="0" applyNumberFormat="1"/>
    <xf numFmtId="1" fontId="0" fillId="0" borderId="0" xfId="0" applyNumberFormat="1"/>
    <xf numFmtId="164" fontId="0" fillId="0" borderId="0" xfId="0" applyNumberFormat="1"/>
    <xf numFmtId="165" fontId="0" fillId="0" borderId="0" xfId="0" applyNumberFormat="1"/>
    <xf numFmtId="0" fontId="0" fillId="0" borderId="0" xfId="0" applyAlignment="1">
      <alignment horizontal="center" vertical="center"/>
    </xf>
    <xf numFmtId="0" fontId="1" fillId="0" borderId="0" xfId="0" applyFont="1" applyAlignment="1">
      <alignment horizontal="center" vertical="center"/>
    </xf>
    <xf numFmtId="0" fontId="5" fillId="0" borderId="0" xfId="0" applyFont="1"/>
    <xf numFmtId="0" fontId="7" fillId="2" borderId="0" xfId="0" applyFont="1" applyFill="1" applyAlignment="1">
      <alignment horizontal="center"/>
    </xf>
    <xf numFmtId="0" fontId="8" fillId="2" borderId="0" xfId="0" applyFont="1" applyFill="1" applyAlignment="1">
      <alignment horizontal="center"/>
    </xf>
    <xf numFmtId="0" fontId="8" fillId="2" borderId="0" xfId="0" applyFont="1" applyFill="1" applyAlignment="1">
      <alignment horizontal="center"/>
    </xf>
    <xf numFmtId="0" fontId="9" fillId="2" borderId="0" xfId="1" applyFont="1" applyFill="1" applyAlignment="1">
      <alignment horizontal="center" vertical="center"/>
    </xf>
    <xf numFmtId="0" fontId="8" fillId="2" borderId="0" xfId="0" applyFont="1" applyFill="1"/>
    <xf numFmtId="0" fontId="10" fillId="2" borderId="0" xfId="1" applyFont="1" applyFill="1" applyAlignment="1">
      <alignment horizontal="center" vertical="center"/>
    </xf>
    <xf numFmtId="0" fontId="10" fillId="2" borderId="0" xfId="1" applyFont="1" applyFill="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409575</xdr:colOff>
      <xdr:row>81</xdr:row>
      <xdr:rowOff>0</xdr:rowOff>
    </xdr:from>
    <xdr:to>
      <xdr:col>11</xdr:col>
      <xdr:colOff>470535</xdr:colOff>
      <xdr:row>83</xdr:row>
      <xdr:rowOff>26881</xdr:rowOff>
    </xdr:to>
    <xdr:pic>
      <xdr:nvPicPr>
        <xdr:cNvPr id="2" name="Imagen 37" descr="Descripción: Licencia Creative Commons">
          <a:extLst>
            <a:ext uri="{FF2B5EF4-FFF2-40B4-BE49-F238E27FC236}">
              <a16:creationId xmlns:a16="http://schemas.microsoft.com/office/drawing/2014/main" id="{329C2DCA-8D27-4F0B-A21B-775BE6FFA86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24950" y="1533525"/>
          <a:ext cx="1223010" cy="407881"/>
        </a:xfrm>
        <a:prstGeom prst="rect">
          <a:avLst/>
        </a:prstGeom>
        <a:noFill/>
        <a:ln>
          <a:noFill/>
        </a:ln>
      </xdr:spPr>
    </xdr:pic>
    <xdr:clientData/>
  </xdr:twoCellAnchor>
  <xdr:twoCellAnchor editAs="oneCell">
    <xdr:from>
      <xdr:col>11</xdr:col>
      <xdr:colOff>409575</xdr:colOff>
      <xdr:row>8</xdr:row>
      <xdr:rowOff>0</xdr:rowOff>
    </xdr:from>
    <xdr:to>
      <xdr:col>12</xdr:col>
      <xdr:colOff>861060</xdr:colOff>
      <xdr:row>10</xdr:row>
      <xdr:rowOff>26881</xdr:rowOff>
    </xdr:to>
    <xdr:pic>
      <xdr:nvPicPr>
        <xdr:cNvPr id="6" name="Imagen 37" descr="Descripción: Licencia Creative Commons">
          <a:extLst>
            <a:ext uri="{FF2B5EF4-FFF2-40B4-BE49-F238E27FC236}">
              <a16:creationId xmlns:a16="http://schemas.microsoft.com/office/drawing/2014/main" id="{630951C7-B323-442B-9AFE-8E432C844CC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24950" y="1533525"/>
          <a:ext cx="1223010" cy="407881"/>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oi.org/10.15517/pensarmov.v18i2.42503" TargetMode="External"/><Relationship Id="rId1" Type="http://schemas.openxmlformats.org/officeDocument/2006/relationships/hyperlink" Target="https://doi.org/10.15517/pensarmov.v18i2.42503"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E4E02-62CF-4733-BA87-D9DB435C4B33}">
  <dimension ref="A1:AA84"/>
  <sheetViews>
    <sheetView tabSelected="1" workbookViewId="0">
      <pane xSplit="2" ySplit="12" topLeftCell="C13" activePane="bottomRight" state="frozen"/>
      <selection pane="topRight" activeCell="C1" sqref="C1"/>
      <selection pane="bottomLeft" activeCell="A2" sqref="A2"/>
      <selection pane="bottomRight" activeCell="J2" sqref="J2"/>
    </sheetView>
  </sheetViews>
  <sheetFormatPr defaultColWidth="11.42578125" defaultRowHeight="15" x14ac:dyDescent="0.25"/>
  <cols>
    <col min="1" max="1" width="11.85546875" style="5" bestFit="1" customWidth="1"/>
    <col min="2" max="2" width="14.28515625" style="5" bestFit="1" customWidth="1"/>
    <col min="3" max="3" width="6.140625" bestFit="1" customWidth="1"/>
    <col min="4" max="4" width="6.5703125" bestFit="1" customWidth="1"/>
    <col min="5" max="5" width="8.5703125" bestFit="1" customWidth="1"/>
    <col min="6" max="6" width="11.7109375" bestFit="1" customWidth="1"/>
    <col min="7" max="7" width="10.85546875" bestFit="1" customWidth="1"/>
    <col min="8" max="8" width="13.85546875" style="5" bestFit="1" customWidth="1"/>
    <col min="9" max="9" width="13.5703125" bestFit="1" customWidth="1"/>
    <col min="10" max="10" width="21.42578125" bestFit="1" customWidth="1"/>
    <col min="11" max="11" width="17.42578125" bestFit="1" customWidth="1"/>
    <col min="12" max="12" width="11.5703125" bestFit="1" customWidth="1"/>
    <col min="13" max="13" width="21.42578125" bestFit="1" customWidth="1"/>
    <col min="14" max="14" width="17.5703125" bestFit="1" customWidth="1"/>
    <col min="15" max="15" width="8.28515625" bestFit="1" customWidth="1"/>
    <col min="16" max="16" width="11.85546875" bestFit="1" customWidth="1"/>
    <col min="17" max="17" width="21.42578125" bestFit="1" customWidth="1"/>
    <col min="18" max="18" width="11.140625" bestFit="1" customWidth="1"/>
    <col min="19" max="19" width="10.5703125" bestFit="1" customWidth="1"/>
    <col min="20" max="20" width="9.28515625" bestFit="1" customWidth="1"/>
    <col min="21" max="21" width="17.5703125" bestFit="1" customWidth="1"/>
    <col min="22" max="22" width="29.42578125" bestFit="1" customWidth="1"/>
    <col min="23" max="23" width="34.85546875" bestFit="1" customWidth="1"/>
    <col min="24" max="24" width="17.42578125" bestFit="1" customWidth="1"/>
    <col min="25" max="25" width="23.85546875" bestFit="1" customWidth="1"/>
    <col min="26" max="26" width="20.85546875" bestFit="1" customWidth="1"/>
    <col min="27" max="27" width="28.7109375" bestFit="1" customWidth="1"/>
  </cols>
  <sheetData>
    <row r="1" spans="1:27" x14ac:dyDescent="0.25">
      <c r="H1"/>
      <c r="J1" s="7" t="s">
        <v>52</v>
      </c>
    </row>
    <row r="2" spans="1:27" x14ac:dyDescent="0.25">
      <c r="H2"/>
    </row>
    <row r="3" spans="1:27" ht="15.75" x14ac:dyDescent="0.25">
      <c r="C3" s="8" t="s">
        <v>49</v>
      </c>
      <c r="D3" s="9"/>
      <c r="E3" s="9"/>
      <c r="F3" s="9"/>
      <c r="G3" s="9"/>
      <c r="H3" s="9"/>
      <c r="I3" s="9"/>
      <c r="J3" s="9"/>
      <c r="K3" s="9"/>
      <c r="L3" s="9"/>
      <c r="M3" s="9"/>
      <c r="N3" s="9"/>
      <c r="O3" s="9"/>
      <c r="P3" s="9"/>
      <c r="Q3" s="9"/>
      <c r="R3" s="9"/>
      <c r="S3" s="9"/>
      <c r="T3" s="9"/>
      <c r="U3" s="9"/>
    </row>
    <row r="4" spans="1:27" x14ac:dyDescent="0.25">
      <c r="C4" s="10"/>
      <c r="D4" s="10"/>
      <c r="E4" s="10"/>
      <c r="F4" s="10"/>
      <c r="G4" s="10"/>
      <c r="H4" s="10"/>
      <c r="I4" s="10"/>
      <c r="J4" s="10"/>
      <c r="K4" s="10"/>
      <c r="L4" s="10"/>
      <c r="M4" s="10"/>
      <c r="N4" s="10"/>
      <c r="O4" s="10"/>
      <c r="P4" s="10"/>
      <c r="Q4" s="10"/>
      <c r="R4" s="10"/>
      <c r="S4" s="10"/>
      <c r="T4" s="10"/>
      <c r="U4" s="10"/>
    </row>
    <row r="5" spans="1:27" x14ac:dyDescent="0.25">
      <c r="C5" s="11" t="s">
        <v>50</v>
      </c>
      <c r="D5" s="11"/>
      <c r="E5" s="11"/>
      <c r="F5" s="11"/>
      <c r="G5" s="11"/>
      <c r="H5" s="11"/>
      <c r="I5" s="11"/>
      <c r="J5" s="11"/>
      <c r="K5" s="11"/>
      <c r="L5" s="11"/>
      <c r="M5" s="11"/>
      <c r="N5" s="11"/>
      <c r="O5" s="11"/>
      <c r="P5" s="11"/>
      <c r="Q5" s="11"/>
      <c r="R5" s="11"/>
      <c r="S5" s="11"/>
      <c r="T5" s="11"/>
      <c r="U5" s="11"/>
    </row>
    <row r="6" spans="1:27" x14ac:dyDescent="0.25">
      <c r="C6" s="12"/>
      <c r="D6" s="12"/>
      <c r="E6" s="12"/>
      <c r="F6" s="12"/>
      <c r="G6" s="12"/>
      <c r="H6" s="12"/>
      <c r="I6" s="12"/>
      <c r="J6" s="12"/>
      <c r="K6" s="12"/>
      <c r="L6" s="12"/>
      <c r="M6" s="12"/>
      <c r="N6" s="12"/>
      <c r="O6" s="12"/>
      <c r="P6" s="12"/>
      <c r="Q6" s="12"/>
      <c r="R6" s="12"/>
      <c r="S6" s="12"/>
      <c r="T6" s="12"/>
      <c r="U6" s="12"/>
    </row>
    <row r="7" spans="1:27" x14ac:dyDescent="0.25">
      <c r="C7" s="13" t="s">
        <v>51</v>
      </c>
      <c r="D7" s="13"/>
      <c r="E7" s="13"/>
      <c r="F7" s="13"/>
      <c r="G7" s="13"/>
      <c r="H7" s="13"/>
      <c r="I7" s="13"/>
      <c r="J7" s="13"/>
      <c r="K7" s="13"/>
      <c r="L7" s="13"/>
      <c r="M7" s="13"/>
      <c r="N7" s="13"/>
      <c r="O7" s="13"/>
      <c r="P7" s="13"/>
      <c r="Q7" s="13"/>
      <c r="R7" s="13"/>
      <c r="S7" s="13"/>
      <c r="T7" s="13"/>
      <c r="U7" s="13"/>
    </row>
    <row r="8" spans="1:27" x14ac:dyDescent="0.25">
      <c r="C8" s="14"/>
      <c r="D8" s="14"/>
      <c r="E8" s="14"/>
      <c r="F8" s="14"/>
      <c r="G8" s="14"/>
      <c r="H8" s="14"/>
      <c r="I8" s="14"/>
      <c r="J8" s="14"/>
      <c r="K8" s="14"/>
      <c r="L8" s="14"/>
      <c r="M8" s="14"/>
      <c r="N8" s="14"/>
      <c r="O8" s="14"/>
      <c r="P8" s="14"/>
      <c r="Q8" s="14"/>
      <c r="R8" s="14"/>
      <c r="S8" s="14"/>
      <c r="T8" s="14"/>
      <c r="U8" s="14"/>
    </row>
    <row r="9" spans="1:27" x14ac:dyDescent="0.25">
      <c r="C9" s="14"/>
      <c r="D9" s="14"/>
      <c r="E9" s="14"/>
      <c r="F9" s="14"/>
      <c r="G9" s="14"/>
      <c r="H9" s="14"/>
      <c r="I9" s="14"/>
      <c r="J9" s="14"/>
      <c r="K9" s="14"/>
      <c r="L9" s="14"/>
      <c r="M9" s="14"/>
      <c r="N9" s="14"/>
      <c r="O9" s="14"/>
      <c r="P9" s="14"/>
      <c r="Q9" s="14"/>
      <c r="R9" s="14"/>
      <c r="S9" s="14"/>
      <c r="T9" s="14"/>
      <c r="U9" s="14"/>
    </row>
    <row r="10" spans="1:27" x14ac:dyDescent="0.25">
      <c r="C10" s="14"/>
      <c r="D10" s="14"/>
      <c r="E10" s="14"/>
      <c r="F10" s="14"/>
      <c r="G10" s="14"/>
      <c r="H10" s="14"/>
      <c r="I10" s="14"/>
      <c r="J10" s="14"/>
      <c r="K10" s="14"/>
      <c r="L10" s="14"/>
      <c r="M10" s="14"/>
      <c r="N10" s="14"/>
      <c r="O10" s="14"/>
      <c r="P10" s="14"/>
      <c r="Q10" s="14"/>
      <c r="R10" s="14"/>
      <c r="S10" s="14"/>
      <c r="T10" s="14"/>
      <c r="U10" s="14"/>
    </row>
    <row r="11" spans="1:27" x14ac:dyDescent="0.25">
      <c r="C11" s="14"/>
      <c r="D11" s="14"/>
      <c r="E11" s="14"/>
      <c r="F11" s="14"/>
      <c r="G11" s="14"/>
      <c r="H11" s="14"/>
      <c r="I11" s="14"/>
      <c r="J11" s="14"/>
      <c r="K11" s="14"/>
      <c r="L11" s="14"/>
      <c r="M11" s="14"/>
      <c r="N11" s="14"/>
      <c r="O11" s="14"/>
      <c r="P11" s="14"/>
      <c r="Q11" s="14"/>
      <c r="R11" s="14"/>
      <c r="S11" s="14"/>
      <c r="T11" s="14"/>
      <c r="U11" s="14"/>
    </row>
    <row r="12" spans="1:27" s="6" customFormat="1" ht="15.75" x14ac:dyDescent="0.25">
      <c r="A12" s="6" t="s">
        <v>37</v>
      </c>
      <c r="B12" s="6" t="s">
        <v>10</v>
      </c>
      <c r="C12" s="6" t="s">
        <v>0</v>
      </c>
      <c r="D12" s="6" t="s">
        <v>11</v>
      </c>
      <c r="E12" s="6" t="s">
        <v>33</v>
      </c>
      <c r="F12" s="6" t="s">
        <v>34</v>
      </c>
      <c r="G12" s="6" t="s">
        <v>35</v>
      </c>
      <c r="H12" s="6" t="s">
        <v>29</v>
      </c>
      <c r="I12" s="6" t="s">
        <v>12</v>
      </c>
      <c r="J12" s="6" t="s">
        <v>32</v>
      </c>
      <c r="K12" s="6" t="s">
        <v>13</v>
      </c>
      <c r="L12" s="6" t="s">
        <v>14</v>
      </c>
      <c r="M12" s="6" t="s">
        <v>15</v>
      </c>
      <c r="N12" s="6" t="s">
        <v>16</v>
      </c>
      <c r="O12" s="6" t="s">
        <v>38</v>
      </c>
      <c r="P12" s="6" t="s">
        <v>42</v>
      </c>
      <c r="Q12" s="6" t="s">
        <v>47</v>
      </c>
      <c r="R12" s="6" t="s">
        <v>41</v>
      </c>
      <c r="S12" s="6" t="s">
        <v>40</v>
      </c>
      <c r="T12" s="6" t="s">
        <v>39</v>
      </c>
      <c r="U12" s="6" t="s">
        <v>17</v>
      </c>
      <c r="V12" s="6" t="s">
        <v>18</v>
      </c>
      <c r="W12" s="6" t="s">
        <v>19</v>
      </c>
      <c r="X12" s="6" t="s">
        <v>26</v>
      </c>
      <c r="Y12" s="6" t="s">
        <v>27</v>
      </c>
      <c r="Z12" s="6" t="s">
        <v>28</v>
      </c>
      <c r="AA12" s="6" t="s">
        <v>36</v>
      </c>
    </row>
    <row r="13" spans="1:27" x14ac:dyDescent="0.25">
      <c r="A13" s="5" t="s">
        <v>1</v>
      </c>
      <c r="B13" s="5" t="s">
        <v>43</v>
      </c>
      <c r="C13" s="2">
        <v>31</v>
      </c>
      <c r="D13" s="1">
        <v>175.5</v>
      </c>
      <c r="E13" s="1">
        <f>+((D13*M13)/3600)^0.5</f>
        <v>2.0362189224147782</v>
      </c>
      <c r="F13" s="1">
        <f>+E13*10000</f>
        <v>20362.189224147784</v>
      </c>
      <c r="G13" s="1">
        <f>+F13/100</f>
        <v>203.62189224147784</v>
      </c>
      <c r="H13" s="5" t="s">
        <v>30</v>
      </c>
      <c r="I13" s="2">
        <v>127</v>
      </c>
      <c r="J13" s="3">
        <v>1.0129999999999999</v>
      </c>
      <c r="K13" s="1">
        <v>35.200000000000003</v>
      </c>
      <c r="L13" s="1">
        <v>55.4</v>
      </c>
      <c r="M13" s="1">
        <v>85.05</v>
      </c>
      <c r="N13" s="1">
        <v>84.54</v>
      </c>
      <c r="O13" s="1">
        <f>+M13-N13</f>
        <v>0.50999999999999091</v>
      </c>
      <c r="P13" s="1">
        <f>+O13/20</f>
        <v>2.5499999999999544E-2</v>
      </c>
      <c r="Q13" s="1">
        <f t="shared" ref="Q13:Q44" si="0">+(P13*20)*1000</f>
        <v>509.99999999999091</v>
      </c>
      <c r="R13" s="1">
        <v>36.700000000000003</v>
      </c>
      <c r="S13" s="1">
        <v>37.5</v>
      </c>
      <c r="T13" s="1">
        <f>+S13-R13</f>
        <v>0.79999999999999716</v>
      </c>
      <c r="U13" s="3">
        <v>3.7970000000000002</v>
      </c>
      <c r="V13" s="3">
        <v>4.407</v>
      </c>
      <c r="W13" s="3">
        <f>+V13-U13</f>
        <v>0.60999999999999988</v>
      </c>
      <c r="X13" s="2">
        <v>20</v>
      </c>
      <c r="Y13" s="3">
        <f>+(W13/X13)*1000</f>
        <v>30.499999999999993</v>
      </c>
      <c r="Z13" s="4">
        <v>0.16170000000000001</v>
      </c>
      <c r="AA13" s="3">
        <f>+Y13/Z13</f>
        <v>188.62090290661715</v>
      </c>
    </row>
    <row r="14" spans="1:27" x14ac:dyDescent="0.25">
      <c r="A14" s="5" t="s">
        <v>1</v>
      </c>
      <c r="B14" s="5" t="s">
        <v>46</v>
      </c>
      <c r="C14" s="2">
        <v>31</v>
      </c>
      <c r="D14" s="1">
        <v>175.5</v>
      </c>
      <c r="E14" s="1">
        <f t="shared" ref="E14:E72" si="1">+((D14*M14)/3600)^0.5</f>
        <v>2.0362189224147782</v>
      </c>
      <c r="F14" s="1">
        <f t="shared" ref="F14:F72" si="2">+E14*10000</f>
        <v>20362.189224147784</v>
      </c>
      <c r="G14" s="1">
        <f t="shared" ref="G14:G72" si="3">+F14/100</f>
        <v>203.62189224147784</v>
      </c>
      <c r="H14" s="5" t="s">
        <v>30</v>
      </c>
      <c r="I14" s="2">
        <v>127</v>
      </c>
      <c r="J14" s="3">
        <v>1.0129999999999999</v>
      </c>
      <c r="K14" s="1">
        <v>35.200000000000003</v>
      </c>
      <c r="L14" s="1">
        <v>55.4</v>
      </c>
      <c r="M14" s="1">
        <v>85.05</v>
      </c>
      <c r="N14" s="1">
        <v>84.54</v>
      </c>
      <c r="O14" s="1">
        <f t="shared" ref="O14:O72" si="4">+M14-N14</f>
        <v>0.50999999999999091</v>
      </c>
      <c r="P14" s="1">
        <f t="shared" ref="P14:P72" si="5">+O14/20</f>
        <v>2.5499999999999544E-2</v>
      </c>
      <c r="Q14" s="1">
        <f t="shared" si="0"/>
        <v>509.99999999999091</v>
      </c>
      <c r="R14" s="1">
        <v>36.700000000000003</v>
      </c>
      <c r="S14" s="1">
        <v>37.5</v>
      </c>
      <c r="T14" s="1">
        <f t="shared" ref="T14:T72" si="6">+S14-R14</f>
        <v>0.79999999999999716</v>
      </c>
      <c r="U14" s="3">
        <v>3.7229999999999999</v>
      </c>
      <c r="V14" s="3">
        <v>4.2880000000000003</v>
      </c>
      <c r="W14" s="3">
        <f t="shared" ref="W14:W72" si="7">+V14-U14</f>
        <v>0.56500000000000039</v>
      </c>
      <c r="X14" s="2">
        <v>20</v>
      </c>
      <c r="Y14" s="3">
        <f t="shared" ref="Y14:Y72" si="8">+(W14/X14)*1000</f>
        <v>28.250000000000018</v>
      </c>
      <c r="Z14" s="4">
        <v>0.16170000000000001</v>
      </c>
      <c r="AA14" s="3">
        <f t="shared" ref="AA14:AA72" si="9">+Y14/Z14</f>
        <v>174.70624613481766</v>
      </c>
    </row>
    <row r="15" spans="1:27" x14ac:dyDescent="0.25">
      <c r="A15" s="5" t="s">
        <v>1</v>
      </c>
      <c r="B15" s="5" t="s">
        <v>45</v>
      </c>
      <c r="C15" s="2">
        <v>31</v>
      </c>
      <c r="D15" s="1">
        <v>175.5</v>
      </c>
      <c r="E15" s="1">
        <f t="shared" si="1"/>
        <v>2.0232492431729709</v>
      </c>
      <c r="F15" s="1">
        <f t="shared" si="2"/>
        <v>20232.492431729708</v>
      </c>
      <c r="G15" s="1">
        <f t="shared" si="3"/>
        <v>202.32492431729708</v>
      </c>
      <c r="H15" s="5" t="s">
        <v>30</v>
      </c>
      <c r="I15" s="2">
        <v>133</v>
      </c>
      <c r="J15" s="3">
        <v>1.0189999999999999</v>
      </c>
      <c r="K15" s="1">
        <v>35</v>
      </c>
      <c r="L15" s="1">
        <v>54.9</v>
      </c>
      <c r="M15" s="1">
        <v>83.97</v>
      </c>
      <c r="N15" s="1">
        <v>83.62</v>
      </c>
      <c r="O15" s="1">
        <f t="shared" si="4"/>
        <v>0.34999999999999432</v>
      </c>
      <c r="P15" s="1">
        <f t="shared" si="5"/>
        <v>1.7499999999999717E-2</v>
      </c>
      <c r="Q15" s="1">
        <f t="shared" si="0"/>
        <v>349.99999999999432</v>
      </c>
      <c r="R15" s="1">
        <v>35.4</v>
      </c>
      <c r="S15" s="1">
        <v>36.799999999999997</v>
      </c>
      <c r="T15" s="1">
        <f t="shared" si="6"/>
        <v>1.3999999999999986</v>
      </c>
      <c r="U15" s="3">
        <v>3.871</v>
      </c>
      <c r="V15" s="3">
        <v>4.3319999999999999</v>
      </c>
      <c r="W15" s="3">
        <f t="shared" si="7"/>
        <v>0.46099999999999985</v>
      </c>
      <c r="X15" s="2">
        <v>20</v>
      </c>
      <c r="Y15" s="3">
        <f t="shared" si="8"/>
        <v>23.049999999999994</v>
      </c>
      <c r="Z15" s="4">
        <v>0.16170000000000001</v>
      </c>
      <c r="AA15" s="3">
        <f t="shared" si="9"/>
        <v>142.54792826221393</v>
      </c>
    </row>
    <row r="16" spans="1:27" x14ac:dyDescent="0.25">
      <c r="A16" s="5" t="s">
        <v>1</v>
      </c>
      <c r="B16" s="5" t="s">
        <v>44</v>
      </c>
      <c r="C16" s="2">
        <v>31</v>
      </c>
      <c r="D16" s="1">
        <v>175.5</v>
      </c>
      <c r="E16" s="1">
        <f t="shared" si="1"/>
        <v>2.0232492431729709</v>
      </c>
      <c r="F16" s="1">
        <f t="shared" si="2"/>
        <v>20232.492431729708</v>
      </c>
      <c r="G16" s="1">
        <f t="shared" si="3"/>
        <v>202.32492431729708</v>
      </c>
      <c r="H16" s="5" t="s">
        <v>30</v>
      </c>
      <c r="I16" s="2">
        <v>133</v>
      </c>
      <c r="J16" s="3">
        <v>1.0189999999999999</v>
      </c>
      <c r="K16" s="1">
        <v>35</v>
      </c>
      <c r="L16" s="1">
        <v>54.9</v>
      </c>
      <c r="M16" s="1">
        <v>83.97</v>
      </c>
      <c r="N16" s="1">
        <v>83.62</v>
      </c>
      <c r="O16" s="1">
        <f t="shared" si="4"/>
        <v>0.34999999999999432</v>
      </c>
      <c r="P16" s="1">
        <f t="shared" si="5"/>
        <v>1.7499999999999717E-2</v>
      </c>
      <c r="Q16" s="1">
        <f t="shared" si="0"/>
        <v>349.99999999999432</v>
      </c>
      <c r="R16" s="1">
        <v>35.4</v>
      </c>
      <c r="S16" s="1">
        <v>36.799999999999997</v>
      </c>
      <c r="T16" s="1">
        <f t="shared" si="6"/>
        <v>1.3999999999999986</v>
      </c>
      <c r="U16" s="3">
        <v>3.9670000000000001</v>
      </c>
      <c r="V16" s="3">
        <v>4.4349999999999996</v>
      </c>
      <c r="W16" s="3">
        <f t="shared" si="7"/>
        <v>0.46799999999999953</v>
      </c>
      <c r="X16" s="2">
        <v>20</v>
      </c>
      <c r="Y16" s="3">
        <f t="shared" si="8"/>
        <v>23.399999999999977</v>
      </c>
      <c r="Z16" s="4">
        <v>0.16170000000000001</v>
      </c>
      <c r="AA16" s="3">
        <f t="shared" si="9"/>
        <v>144.712430426716</v>
      </c>
    </row>
    <row r="17" spans="1:27" x14ac:dyDescent="0.25">
      <c r="A17" s="5" t="s">
        <v>2</v>
      </c>
      <c r="B17" s="5" t="s">
        <v>43</v>
      </c>
      <c r="C17" s="2">
        <v>31</v>
      </c>
      <c r="D17" s="1">
        <v>169.1</v>
      </c>
      <c r="E17" s="1">
        <f t="shared" si="1"/>
        <v>1.8943805789169657</v>
      </c>
      <c r="F17" s="1">
        <f t="shared" si="2"/>
        <v>18943.805789169655</v>
      </c>
      <c r="G17" s="1">
        <f t="shared" si="3"/>
        <v>189.43805789169656</v>
      </c>
      <c r="H17" s="5" t="s">
        <v>30</v>
      </c>
      <c r="I17" s="2">
        <v>130</v>
      </c>
      <c r="J17" s="3">
        <v>1.016</v>
      </c>
      <c r="K17" s="1">
        <v>34.799999999999997</v>
      </c>
      <c r="L17" s="1">
        <v>55</v>
      </c>
      <c r="M17" s="1">
        <v>76.400000000000006</v>
      </c>
      <c r="N17" s="1">
        <v>76.150000000000006</v>
      </c>
      <c r="O17" s="1">
        <f t="shared" si="4"/>
        <v>0.25</v>
      </c>
      <c r="P17" s="1">
        <f t="shared" si="5"/>
        <v>1.2500000000000001E-2</v>
      </c>
      <c r="Q17" s="1">
        <f t="shared" si="0"/>
        <v>250</v>
      </c>
      <c r="R17" s="1">
        <v>37.200000000000003</v>
      </c>
      <c r="S17" s="1">
        <v>37.799999999999997</v>
      </c>
      <c r="T17" s="1">
        <f t="shared" si="6"/>
        <v>0.59999999999999432</v>
      </c>
      <c r="U17" s="3">
        <v>3.9049999999999998</v>
      </c>
      <c r="V17" s="3">
        <v>4.5350000000000001</v>
      </c>
      <c r="W17" s="3">
        <f t="shared" si="7"/>
        <v>0.63000000000000034</v>
      </c>
      <c r="X17" s="2">
        <v>20</v>
      </c>
      <c r="Y17" s="3">
        <f t="shared" si="8"/>
        <v>31.500000000000014</v>
      </c>
      <c r="Z17" s="4">
        <v>0.16170000000000001</v>
      </c>
      <c r="AA17" s="3">
        <f t="shared" si="9"/>
        <v>194.80519480519487</v>
      </c>
    </row>
    <row r="18" spans="1:27" x14ac:dyDescent="0.25">
      <c r="A18" s="5" t="s">
        <v>2</v>
      </c>
      <c r="B18" s="5" t="s">
        <v>46</v>
      </c>
      <c r="C18" s="2">
        <v>31</v>
      </c>
      <c r="D18" s="1">
        <v>169.1</v>
      </c>
      <c r="E18" s="1">
        <f t="shared" si="1"/>
        <v>1.9127640703675111</v>
      </c>
      <c r="F18" s="1">
        <f t="shared" si="2"/>
        <v>19127.640703675112</v>
      </c>
      <c r="G18" s="1">
        <f t="shared" si="3"/>
        <v>191.27640703675112</v>
      </c>
      <c r="H18" s="5" t="s">
        <v>30</v>
      </c>
      <c r="I18" s="2">
        <v>132</v>
      </c>
      <c r="J18" s="3">
        <v>1.014</v>
      </c>
      <c r="K18" s="1">
        <v>35</v>
      </c>
      <c r="L18" s="1">
        <v>55.2</v>
      </c>
      <c r="M18" s="1">
        <v>77.89</v>
      </c>
      <c r="N18" s="1">
        <v>77.73</v>
      </c>
      <c r="O18" s="1">
        <f t="shared" si="4"/>
        <v>0.15999999999999659</v>
      </c>
      <c r="P18" s="1">
        <f t="shared" si="5"/>
        <v>7.9999999999998302E-3</v>
      </c>
      <c r="Q18" s="1">
        <f t="shared" si="0"/>
        <v>159.99999999999659</v>
      </c>
      <c r="R18" s="1">
        <v>37</v>
      </c>
      <c r="S18" s="1">
        <v>37.200000000000003</v>
      </c>
      <c r="T18" s="1">
        <f t="shared" si="6"/>
        <v>0.20000000000000284</v>
      </c>
      <c r="U18" s="3">
        <v>3.843</v>
      </c>
      <c r="V18" s="3">
        <v>4.3630000000000004</v>
      </c>
      <c r="W18" s="3">
        <f t="shared" si="7"/>
        <v>0.52000000000000046</v>
      </c>
      <c r="X18" s="2">
        <v>20</v>
      </c>
      <c r="Y18" s="3">
        <f t="shared" si="8"/>
        <v>26.000000000000021</v>
      </c>
      <c r="Z18" s="4">
        <v>0.16170000000000001</v>
      </c>
      <c r="AA18" s="3">
        <f t="shared" si="9"/>
        <v>160.79158936301806</v>
      </c>
    </row>
    <row r="19" spans="1:27" x14ac:dyDescent="0.25">
      <c r="A19" s="5" t="s">
        <v>2</v>
      </c>
      <c r="B19" s="5" t="s">
        <v>45</v>
      </c>
      <c r="C19" s="2">
        <v>31</v>
      </c>
      <c r="D19" s="1">
        <v>169.1</v>
      </c>
      <c r="E19" s="1">
        <f t="shared" si="1"/>
        <v>1.9127640703675111</v>
      </c>
      <c r="F19" s="1">
        <f t="shared" si="2"/>
        <v>19127.640703675112</v>
      </c>
      <c r="G19" s="1">
        <f t="shared" si="3"/>
        <v>191.27640703675112</v>
      </c>
      <c r="H19" s="5" t="s">
        <v>30</v>
      </c>
      <c r="I19" s="2">
        <v>132</v>
      </c>
      <c r="J19" s="3">
        <v>1.014</v>
      </c>
      <c r="K19" s="1">
        <v>35</v>
      </c>
      <c r="L19" s="1">
        <v>55.2</v>
      </c>
      <c r="M19" s="1">
        <v>77.89</v>
      </c>
      <c r="N19" s="1">
        <v>77.73</v>
      </c>
      <c r="O19" s="1">
        <f t="shared" si="4"/>
        <v>0.15999999999999659</v>
      </c>
      <c r="P19" s="1">
        <f t="shared" si="5"/>
        <v>7.9999999999998302E-3</v>
      </c>
      <c r="Q19" s="1">
        <f t="shared" si="0"/>
        <v>159.99999999999659</v>
      </c>
      <c r="R19" s="1">
        <v>37</v>
      </c>
      <c r="S19" s="1">
        <v>37.200000000000003</v>
      </c>
      <c r="T19" s="1">
        <f t="shared" si="6"/>
        <v>0.20000000000000284</v>
      </c>
      <c r="U19" s="3">
        <v>3.9239999999999999</v>
      </c>
      <c r="V19" s="3">
        <v>4.5019999999999998</v>
      </c>
      <c r="W19" s="3">
        <f t="shared" si="7"/>
        <v>0.57799999999999985</v>
      </c>
      <c r="X19" s="2">
        <v>20</v>
      </c>
      <c r="Y19" s="3">
        <f t="shared" si="8"/>
        <v>28.899999999999991</v>
      </c>
      <c r="Z19" s="4">
        <v>0.16170000000000001</v>
      </c>
      <c r="AA19" s="3">
        <f t="shared" si="9"/>
        <v>178.72603586889295</v>
      </c>
    </row>
    <row r="20" spans="1:27" x14ac:dyDescent="0.25">
      <c r="A20" s="5" t="s">
        <v>2</v>
      </c>
      <c r="B20" s="5" t="s">
        <v>44</v>
      </c>
      <c r="C20" s="2">
        <v>31</v>
      </c>
      <c r="D20" s="1">
        <v>169.1</v>
      </c>
      <c r="E20" s="1">
        <f t="shared" si="1"/>
        <v>1.8943805789169657</v>
      </c>
      <c r="F20" s="1">
        <f t="shared" si="2"/>
        <v>18943.805789169655</v>
      </c>
      <c r="G20" s="1">
        <f t="shared" si="3"/>
        <v>189.43805789169656</v>
      </c>
      <c r="H20" s="5" t="s">
        <v>30</v>
      </c>
      <c r="I20" s="2">
        <v>130</v>
      </c>
      <c r="J20" s="3">
        <v>1.016</v>
      </c>
      <c r="K20" s="1">
        <v>34.799999999999997</v>
      </c>
      <c r="L20" s="1">
        <v>55</v>
      </c>
      <c r="M20" s="1">
        <v>76.400000000000006</v>
      </c>
      <c r="N20" s="1">
        <v>76.150000000000006</v>
      </c>
      <c r="O20" s="1">
        <f t="shared" si="4"/>
        <v>0.25</v>
      </c>
      <c r="P20" s="1">
        <f t="shared" si="5"/>
        <v>1.2500000000000001E-2</v>
      </c>
      <c r="Q20" s="1">
        <f t="shared" si="0"/>
        <v>250</v>
      </c>
      <c r="R20" s="1">
        <v>37.200000000000003</v>
      </c>
      <c r="S20" s="1">
        <v>37.799999999999997</v>
      </c>
      <c r="T20" s="1">
        <f t="shared" si="6"/>
        <v>0.59999999999999432</v>
      </c>
      <c r="U20" s="3">
        <v>3.887</v>
      </c>
      <c r="V20" s="3">
        <v>4.3639999999999999</v>
      </c>
      <c r="W20" s="3">
        <f t="shared" si="7"/>
        <v>0.47699999999999987</v>
      </c>
      <c r="X20" s="2">
        <v>20</v>
      </c>
      <c r="Y20" s="3">
        <f t="shared" si="8"/>
        <v>23.849999999999994</v>
      </c>
      <c r="Z20" s="4">
        <v>0.16170000000000001</v>
      </c>
      <c r="AA20" s="3">
        <f t="shared" si="9"/>
        <v>147.49536178107601</v>
      </c>
    </row>
    <row r="21" spans="1:27" x14ac:dyDescent="0.25">
      <c r="A21" s="5" t="s">
        <v>3</v>
      </c>
      <c r="B21" s="5" t="s">
        <v>43</v>
      </c>
      <c r="C21" s="2">
        <v>22</v>
      </c>
      <c r="D21" s="1">
        <v>154.30000000000001</v>
      </c>
      <c r="E21" s="1">
        <f t="shared" si="1"/>
        <v>1.5258491260788387</v>
      </c>
      <c r="F21" s="1">
        <f t="shared" si="2"/>
        <v>15258.491260788387</v>
      </c>
      <c r="G21" s="1">
        <f t="shared" si="3"/>
        <v>152.58491260788387</v>
      </c>
      <c r="H21" s="5" t="s">
        <v>31</v>
      </c>
      <c r="I21" s="2">
        <v>130</v>
      </c>
      <c r="J21" s="3">
        <v>1.0129999999999999</v>
      </c>
      <c r="K21" s="1">
        <v>35.200000000000003</v>
      </c>
      <c r="L21" s="1">
        <v>54.8</v>
      </c>
      <c r="M21" s="1">
        <v>54.32</v>
      </c>
      <c r="N21" s="1">
        <v>54.07</v>
      </c>
      <c r="O21" s="1">
        <f t="shared" si="4"/>
        <v>0.25</v>
      </c>
      <c r="P21" s="1">
        <f t="shared" si="5"/>
        <v>1.2500000000000001E-2</v>
      </c>
      <c r="Q21" s="1">
        <f t="shared" si="0"/>
        <v>250</v>
      </c>
      <c r="R21" s="1">
        <v>36.799999999999997</v>
      </c>
      <c r="S21" s="1">
        <v>37.200000000000003</v>
      </c>
      <c r="T21" s="1">
        <f t="shared" si="6"/>
        <v>0.40000000000000568</v>
      </c>
      <c r="U21" s="3">
        <v>3.9369999999999998</v>
      </c>
      <c r="V21" s="3">
        <v>4.4800000000000004</v>
      </c>
      <c r="W21" s="3">
        <f t="shared" si="7"/>
        <v>0.54300000000000059</v>
      </c>
      <c r="X21" s="2">
        <v>20</v>
      </c>
      <c r="Y21" s="3">
        <f t="shared" si="8"/>
        <v>27.150000000000027</v>
      </c>
      <c r="Z21" s="4">
        <v>0.16170000000000001</v>
      </c>
      <c r="AA21" s="3">
        <f t="shared" si="9"/>
        <v>167.90352504638236</v>
      </c>
    </row>
    <row r="22" spans="1:27" x14ac:dyDescent="0.25">
      <c r="A22" s="5" t="s">
        <v>3</v>
      </c>
      <c r="B22" s="5" t="s">
        <v>46</v>
      </c>
      <c r="C22" s="2">
        <v>22</v>
      </c>
      <c r="D22" s="1">
        <v>154.30000000000001</v>
      </c>
      <c r="E22" s="1">
        <f t="shared" si="1"/>
        <v>1.5258491260788387</v>
      </c>
      <c r="F22" s="1">
        <f t="shared" si="2"/>
        <v>15258.491260788387</v>
      </c>
      <c r="G22" s="1">
        <f t="shared" si="3"/>
        <v>152.58491260788387</v>
      </c>
      <c r="H22" s="5" t="s">
        <v>31</v>
      </c>
      <c r="I22" s="2">
        <v>130</v>
      </c>
      <c r="J22" s="3">
        <v>1.0129999999999999</v>
      </c>
      <c r="K22" s="1">
        <v>35.200000000000003</v>
      </c>
      <c r="L22" s="1">
        <v>54.8</v>
      </c>
      <c r="M22" s="1">
        <v>54.32</v>
      </c>
      <c r="N22" s="1">
        <v>54.07</v>
      </c>
      <c r="O22" s="1">
        <f t="shared" si="4"/>
        <v>0.25</v>
      </c>
      <c r="P22" s="1">
        <f t="shared" si="5"/>
        <v>1.2500000000000001E-2</v>
      </c>
      <c r="Q22" s="1">
        <f t="shared" si="0"/>
        <v>250</v>
      </c>
      <c r="R22" s="1">
        <v>36.799999999999997</v>
      </c>
      <c r="S22" s="1">
        <v>37.200000000000003</v>
      </c>
      <c r="T22" s="1">
        <f t="shared" si="6"/>
        <v>0.40000000000000568</v>
      </c>
      <c r="U22" s="3">
        <v>3.956</v>
      </c>
      <c r="V22" s="3">
        <v>4.3120000000000003</v>
      </c>
      <c r="W22" s="3">
        <f t="shared" si="7"/>
        <v>0.35600000000000032</v>
      </c>
      <c r="X22" s="2">
        <v>20</v>
      </c>
      <c r="Y22" s="3">
        <f t="shared" si="8"/>
        <v>17.800000000000018</v>
      </c>
      <c r="Z22" s="4">
        <v>0.16170000000000001</v>
      </c>
      <c r="AA22" s="3">
        <f t="shared" si="9"/>
        <v>110.08039579468162</v>
      </c>
    </row>
    <row r="23" spans="1:27" x14ac:dyDescent="0.25">
      <c r="A23" s="5" t="s">
        <v>3</v>
      </c>
      <c r="B23" s="5" t="s">
        <v>45</v>
      </c>
      <c r="C23" s="2">
        <v>22</v>
      </c>
      <c r="D23" s="1">
        <v>154.30000000000001</v>
      </c>
      <c r="E23" s="1">
        <f t="shared" si="1"/>
        <v>1.5280946742048851</v>
      </c>
      <c r="F23" s="1">
        <f t="shared" si="2"/>
        <v>15280.946742048851</v>
      </c>
      <c r="G23" s="1">
        <f t="shared" si="3"/>
        <v>152.80946742048852</v>
      </c>
      <c r="H23" s="5" t="s">
        <v>31</v>
      </c>
      <c r="I23" s="2">
        <v>138</v>
      </c>
      <c r="J23" s="3">
        <v>1.0149999999999999</v>
      </c>
      <c r="K23" s="1">
        <v>35</v>
      </c>
      <c r="L23" s="1">
        <v>55.2</v>
      </c>
      <c r="M23" s="1">
        <v>54.48</v>
      </c>
      <c r="N23" s="1">
        <v>54.12</v>
      </c>
      <c r="O23" s="1">
        <f t="shared" si="4"/>
        <v>0.35999999999999943</v>
      </c>
      <c r="P23" s="1">
        <f t="shared" si="5"/>
        <v>1.7999999999999971E-2</v>
      </c>
      <c r="Q23" s="1">
        <f t="shared" si="0"/>
        <v>359.99999999999943</v>
      </c>
      <c r="R23" s="1">
        <v>37.1</v>
      </c>
      <c r="S23" s="1">
        <v>37.5</v>
      </c>
      <c r="T23" s="1">
        <f t="shared" si="6"/>
        <v>0.39999999999999858</v>
      </c>
      <c r="U23" s="3">
        <v>3.8940000000000001</v>
      </c>
      <c r="V23" s="3">
        <v>4.3029999999999999</v>
      </c>
      <c r="W23" s="3">
        <f t="shared" si="7"/>
        <v>0.40899999999999981</v>
      </c>
      <c r="X23" s="2">
        <v>20</v>
      </c>
      <c r="Y23" s="3">
        <f t="shared" si="8"/>
        <v>20.449999999999989</v>
      </c>
      <c r="Z23" s="4">
        <v>0.16170000000000001</v>
      </c>
      <c r="AA23" s="3">
        <f t="shared" si="9"/>
        <v>126.46876932591211</v>
      </c>
    </row>
    <row r="24" spans="1:27" x14ac:dyDescent="0.25">
      <c r="A24" s="5" t="s">
        <v>3</v>
      </c>
      <c r="B24" s="5" t="s">
        <v>44</v>
      </c>
      <c r="C24" s="2">
        <v>22</v>
      </c>
      <c r="D24" s="1">
        <v>154.30000000000001</v>
      </c>
      <c r="E24" s="1">
        <f t="shared" si="1"/>
        <v>1.5280946742048851</v>
      </c>
      <c r="F24" s="1">
        <f t="shared" si="2"/>
        <v>15280.946742048851</v>
      </c>
      <c r="G24" s="1">
        <f t="shared" si="3"/>
        <v>152.80946742048852</v>
      </c>
      <c r="H24" s="5" t="s">
        <v>31</v>
      </c>
      <c r="I24" s="2">
        <v>138</v>
      </c>
      <c r="J24" s="3">
        <v>1.0149999999999999</v>
      </c>
      <c r="K24" s="1">
        <v>35</v>
      </c>
      <c r="L24" s="1">
        <v>55.2</v>
      </c>
      <c r="M24" s="1">
        <v>54.48</v>
      </c>
      <c r="N24" s="1">
        <v>54.12</v>
      </c>
      <c r="O24" s="1">
        <f t="shared" si="4"/>
        <v>0.35999999999999943</v>
      </c>
      <c r="P24" s="1">
        <f t="shared" si="5"/>
        <v>1.7999999999999971E-2</v>
      </c>
      <c r="Q24" s="1">
        <f t="shared" si="0"/>
        <v>359.99999999999943</v>
      </c>
      <c r="R24" s="1">
        <v>37.1</v>
      </c>
      <c r="S24" s="1">
        <v>37.5</v>
      </c>
      <c r="T24" s="1">
        <f t="shared" si="6"/>
        <v>0.39999999999999858</v>
      </c>
      <c r="U24" s="3">
        <v>3.8730000000000002</v>
      </c>
      <c r="V24" s="3">
        <v>4.2130000000000001</v>
      </c>
      <c r="W24" s="3">
        <f t="shared" si="7"/>
        <v>0.33999999999999986</v>
      </c>
      <c r="X24" s="2">
        <v>20</v>
      </c>
      <c r="Y24" s="3">
        <f t="shared" si="8"/>
        <v>16.999999999999993</v>
      </c>
      <c r="Z24" s="4">
        <v>0.16170000000000001</v>
      </c>
      <c r="AA24" s="3">
        <f t="shared" si="9"/>
        <v>105.13296227581937</v>
      </c>
    </row>
    <row r="25" spans="1:27" x14ac:dyDescent="0.25">
      <c r="A25" s="5" t="s">
        <v>4</v>
      </c>
      <c r="B25" s="5" t="s">
        <v>43</v>
      </c>
      <c r="C25" s="2">
        <v>20</v>
      </c>
      <c r="D25" s="1">
        <v>150.6</v>
      </c>
      <c r="E25" s="1">
        <f t="shared" si="1"/>
        <v>1.3856947715857197</v>
      </c>
      <c r="F25" s="1">
        <f t="shared" si="2"/>
        <v>13856.947715857197</v>
      </c>
      <c r="G25" s="1">
        <f t="shared" si="3"/>
        <v>138.56947715857197</v>
      </c>
      <c r="H25" s="5" t="s">
        <v>31</v>
      </c>
      <c r="I25" s="2">
        <v>135</v>
      </c>
      <c r="J25" s="3">
        <v>1.018</v>
      </c>
      <c r="K25" s="1">
        <v>35.200000000000003</v>
      </c>
      <c r="L25" s="1">
        <v>55.1</v>
      </c>
      <c r="M25" s="1">
        <v>45.9</v>
      </c>
      <c r="N25" s="1">
        <v>45.8</v>
      </c>
      <c r="O25" s="1">
        <f t="shared" si="4"/>
        <v>0.10000000000000142</v>
      </c>
      <c r="P25" s="1">
        <f t="shared" si="5"/>
        <v>5.0000000000000712E-3</v>
      </c>
      <c r="Q25" s="1">
        <f t="shared" si="0"/>
        <v>100.00000000000142</v>
      </c>
      <c r="R25" s="1">
        <v>36.6</v>
      </c>
      <c r="S25" s="1">
        <v>36.799999999999997</v>
      </c>
      <c r="T25" s="1">
        <f t="shared" si="6"/>
        <v>0.19999999999999574</v>
      </c>
      <c r="U25" s="3">
        <v>3.9550000000000001</v>
      </c>
      <c r="V25" s="3">
        <v>4.5750000000000002</v>
      </c>
      <c r="W25" s="3">
        <f t="shared" si="7"/>
        <v>0.62000000000000011</v>
      </c>
      <c r="X25" s="2">
        <v>20</v>
      </c>
      <c r="Y25" s="3">
        <f t="shared" si="8"/>
        <v>31.000000000000007</v>
      </c>
      <c r="Z25" s="4">
        <v>0.16170000000000001</v>
      </c>
      <c r="AA25" s="3">
        <f t="shared" si="9"/>
        <v>191.71304885590604</v>
      </c>
    </row>
    <row r="26" spans="1:27" x14ac:dyDescent="0.25">
      <c r="A26" s="5" t="s">
        <v>4</v>
      </c>
      <c r="B26" s="5" t="s">
        <v>46</v>
      </c>
      <c r="C26" s="2">
        <v>20</v>
      </c>
      <c r="D26" s="1">
        <v>150.6</v>
      </c>
      <c r="E26" s="1">
        <f t="shared" si="1"/>
        <v>1.3844866678062788</v>
      </c>
      <c r="F26" s="1">
        <f t="shared" si="2"/>
        <v>13844.866678062788</v>
      </c>
      <c r="G26" s="1">
        <f t="shared" si="3"/>
        <v>138.44866678062789</v>
      </c>
      <c r="H26" s="5" t="s">
        <v>31</v>
      </c>
      <c r="I26" s="2">
        <v>132</v>
      </c>
      <c r="J26" s="3">
        <v>1.018</v>
      </c>
      <c r="K26" s="1">
        <v>35</v>
      </c>
      <c r="L26" s="1">
        <v>54.8</v>
      </c>
      <c r="M26" s="1">
        <v>45.82</v>
      </c>
      <c r="N26" s="1">
        <v>45.6</v>
      </c>
      <c r="O26" s="1">
        <f t="shared" si="4"/>
        <v>0.21999999999999886</v>
      </c>
      <c r="P26" s="1">
        <f t="shared" si="5"/>
        <v>1.0999999999999944E-2</v>
      </c>
      <c r="Q26" s="1">
        <f t="shared" si="0"/>
        <v>219.99999999999886</v>
      </c>
      <c r="R26" s="1">
        <v>36.299999999999997</v>
      </c>
      <c r="S26" s="1">
        <v>38</v>
      </c>
      <c r="T26" s="1">
        <f t="shared" si="6"/>
        <v>1.7000000000000028</v>
      </c>
      <c r="U26" s="3">
        <v>3.952</v>
      </c>
      <c r="V26" s="3">
        <v>4.3550000000000004</v>
      </c>
      <c r="W26" s="3">
        <f t="shared" si="7"/>
        <v>0.40300000000000047</v>
      </c>
      <c r="X26" s="2">
        <v>20</v>
      </c>
      <c r="Y26" s="3">
        <f t="shared" si="8"/>
        <v>20.150000000000023</v>
      </c>
      <c r="Z26" s="4">
        <v>0.16170000000000001</v>
      </c>
      <c r="AA26" s="3">
        <f t="shared" si="9"/>
        <v>124.61348175633904</v>
      </c>
    </row>
    <row r="27" spans="1:27" x14ac:dyDescent="0.25">
      <c r="A27" s="5" t="s">
        <v>4</v>
      </c>
      <c r="B27" s="5" t="s">
        <v>45</v>
      </c>
      <c r="C27" s="2">
        <v>20</v>
      </c>
      <c r="D27" s="1">
        <v>150.6</v>
      </c>
      <c r="E27" s="1">
        <f t="shared" si="1"/>
        <v>1.3856947715857197</v>
      </c>
      <c r="F27" s="1">
        <f t="shared" si="2"/>
        <v>13856.947715857197</v>
      </c>
      <c r="G27" s="1">
        <f t="shared" si="3"/>
        <v>138.56947715857197</v>
      </c>
      <c r="H27" s="5" t="s">
        <v>31</v>
      </c>
      <c r="I27" s="2">
        <v>135</v>
      </c>
      <c r="J27" s="3">
        <v>1.018</v>
      </c>
      <c r="K27" s="1">
        <v>35.200000000000003</v>
      </c>
      <c r="L27" s="1">
        <v>55.1</v>
      </c>
      <c r="M27" s="1">
        <v>45.9</v>
      </c>
      <c r="N27" s="1">
        <v>45.8</v>
      </c>
      <c r="O27" s="1">
        <f t="shared" si="4"/>
        <v>0.10000000000000142</v>
      </c>
      <c r="P27" s="1">
        <f t="shared" si="5"/>
        <v>5.0000000000000712E-3</v>
      </c>
      <c r="Q27" s="1">
        <f t="shared" si="0"/>
        <v>100.00000000000142</v>
      </c>
      <c r="R27" s="1">
        <v>36.6</v>
      </c>
      <c r="S27" s="1">
        <v>36.799999999999997</v>
      </c>
      <c r="T27" s="1">
        <f t="shared" si="6"/>
        <v>0.19999999999999574</v>
      </c>
      <c r="U27" s="3">
        <v>3.9350000000000001</v>
      </c>
      <c r="V27" s="3">
        <v>4.2880000000000003</v>
      </c>
      <c r="W27" s="3">
        <f t="shared" si="7"/>
        <v>0.3530000000000002</v>
      </c>
      <c r="X27" s="2">
        <v>20</v>
      </c>
      <c r="Y27" s="3">
        <f t="shared" si="8"/>
        <v>17.650000000000009</v>
      </c>
      <c r="Z27" s="4">
        <v>0.16170000000000001</v>
      </c>
      <c r="AA27" s="3">
        <f t="shared" si="9"/>
        <v>109.15275200989491</v>
      </c>
    </row>
    <row r="28" spans="1:27" x14ac:dyDescent="0.25">
      <c r="A28" s="5" t="s">
        <v>4</v>
      </c>
      <c r="B28" s="5" t="s">
        <v>44</v>
      </c>
      <c r="C28" s="2">
        <v>20</v>
      </c>
      <c r="D28" s="1">
        <v>150.6</v>
      </c>
      <c r="E28" s="1">
        <f t="shared" si="1"/>
        <v>1.3844866678062788</v>
      </c>
      <c r="F28" s="1">
        <f t="shared" si="2"/>
        <v>13844.866678062788</v>
      </c>
      <c r="G28" s="1">
        <f t="shared" si="3"/>
        <v>138.44866678062789</v>
      </c>
      <c r="H28" s="5" t="s">
        <v>31</v>
      </c>
      <c r="I28" s="2">
        <v>132</v>
      </c>
      <c r="J28" s="3">
        <v>1.018</v>
      </c>
      <c r="K28" s="1">
        <v>35</v>
      </c>
      <c r="L28" s="1">
        <v>54.8</v>
      </c>
      <c r="M28" s="1">
        <v>45.82</v>
      </c>
      <c r="N28" s="1">
        <v>45.6</v>
      </c>
      <c r="O28" s="1">
        <f t="shared" si="4"/>
        <v>0.21999999999999886</v>
      </c>
      <c r="P28" s="1">
        <f t="shared" si="5"/>
        <v>1.0999999999999944E-2</v>
      </c>
      <c r="Q28" s="1">
        <f t="shared" si="0"/>
        <v>219.99999999999886</v>
      </c>
      <c r="R28" s="1">
        <v>36.299999999999997</v>
      </c>
      <c r="S28" s="1">
        <v>38</v>
      </c>
      <c r="T28" s="1">
        <f t="shared" si="6"/>
        <v>1.7000000000000028</v>
      </c>
      <c r="U28" s="3">
        <v>3.915</v>
      </c>
      <c r="V28" s="3">
        <v>4.5049999999999999</v>
      </c>
      <c r="W28" s="3">
        <f t="shared" si="7"/>
        <v>0.58999999999999986</v>
      </c>
      <c r="X28" s="2">
        <v>20</v>
      </c>
      <c r="Y28" s="3">
        <f t="shared" si="8"/>
        <v>29.499999999999993</v>
      </c>
      <c r="Z28" s="4">
        <v>0.16170000000000001</v>
      </c>
      <c r="AA28" s="3">
        <f t="shared" si="9"/>
        <v>182.43661100803953</v>
      </c>
    </row>
    <row r="29" spans="1:27" x14ac:dyDescent="0.25">
      <c r="A29" s="5" t="s">
        <v>5</v>
      </c>
      <c r="B29" s="5" t="s">
        <v>43</v>
      </c>
      <c r="C29" s="2">
        <v>22</v>
      </c>
      <c r="D29" s="1">
        <v>178.5</v>
      </c>
      <c r="E29" s="1">
        <f t="shared" si="1"/>
        <v>1.8563517087736006</v>
      </c>
      <c r="F29" s="1">
        <f t="shared" si="2"/>
        <v>18563.517087736007</v>
      </c>
      <c r="G29" s="1">
        <f t="shared" si="3"/>
        <v>185.63517087736008</v>
      </c>
      <c r="H29" s="5" t="s">
        <v>30</v>
      </c>
      <c r="I29" s="2">
        <v>134</v>
      </c>
      <c r="J29" s="3">
        <v>1.012</v>
      </c>
      <c r="K29" s="1">
        <v>35.1</v>
      </c>
      <c r="L29" s="1">
        <v>55.2</v>
      </c>
      <c r="M29" s="1">
        <v>69.5</v>
      </c>
      <c r="N29" s="1">
        <v>69.05</v>
      </c>
      <c r="O29" s="1">
        <f t="shared" si="4"/>
        <v>0.45000000000000284</v>
      </c>
      <c r="P29" s="1">
        <f t="shared" si="5"/>
        <v>2.2500000000000141E-2</v>
      </c>
      <c r="Q29" s="1">
        <f t="shared" si="0"/>
        <v>450.00000000000284</v>
      </c>
      <c r="R29" s="1">
        <v>36.1</v>
      </c>
      <c r="S29" s="1">
        <v>37.700000000000003</v>
      </c>
      <c r="T29" s="1">
        <f t="shared" si="6"/>
        <v>1.6000000000000014</v>
      </c>
      <c r="U29" s="3">
        <v>3.9409999999999998</v>
      </c>
      <c r="V29" s="3">
        <v>4.569</v>
      </c>
      <c r="W29" s="3">
        <f t="shared" si="7"/>
        <v>0.62800000000000011</v>
      </c>
      <c r="X29" s="2">
        <v>20</v>
      </c>
      <c r="Y29" s="3">
        <f t="shared" si="8"/>
        <v>31.400000000000006</v>
      </c>
      <c r="Z29" s="4">
        <v>0.16170000000000001</v>
      </c>
      <c r="AA29" s="3">
        <f t="shared" si="9"/>
        <v>194.18676561533707</v>
      </c>
    </row>
    <row r="30" spans="1:27" x14ac:dyDescent="0.25">
      <c r="A30" s="5" t="s">
        <v>5</v>
      </c>
      <c r="B30" s="5" t="s">
        <v>46</v>
      </c>
      <c r="C30" s="2">
        <v>22</v>
      </c>
      <c r="D30" s="1">
        <v>178.5</v>
      </c>
      <c r="E30" s="1">
        <f t="shared" si="1"/>
        <v>1.8563517087736006</v>
      </c>
      <c r="F30" s="1">
        <f t="shared" si="2"/>
        <v>18563.517087736007</v>
      </c>
      <c r="G30" s="1">
        <f t="shared" si="3"/>
        <v>185.63517087736008</v>
      </c>
      <c r="H30" s="5" t="s">
        <v>30</v>
      </c>
      <c r="I30" s="2">
        <v>134</v>
      </c>
      <c r="J30" s="3">
        <v>1.012</v>
      </c>
      <c r="K30" s="1">
        <v>35.1</v>
      </c>
      <c r="L30" s="1">
        <v>55.2</v>
      </c>
      <c r="M30" s="1">
        <v>69.5</v>
      </c>
      <c r="N30" s="1">
        <v>69.05</v>
      </c>
      <c r="O30" s="1">
        <f t="shared" si="4"/>
        <v>0.45000000000000284</v>
      </c>
      <c r="P30" s="1">
        <f t="shared" si="5"/>
        <v>2.2500000000000141E-2</v>
      </c>
      <c r="Q30" s="1">
        <f t="shared" si="0"/>
        <v>450.00000000000284</v>
      </c>
      <c r="R30" s="1">
        <v>36.1</v>
      </c>
      <c r="S30" s="1">
        <v>37.700000000000003</v>
      </c>
      <c r="T30" s="1">
        <f t="shared" si="6"/>
        <v>1.6000000000000014</v>
      </c>
      <c r="U30" s="3">
        <v>3.919</v>
      </c>
      <c r="V30" s="3">
        <v>4.4669999999999996</v>
      </c>
      <c r="W30" s="3">
        <f t="shared" si="7"/>
        <v>0.5479999999999996</v>
      </c>
      <c r="X30" s="2">
        <v>20</v>
      </c>
      <c r="Y30" s="3">
        <f t="shared" si="8"/>
        <v>27.399999999999981</v>
      </c>
      <c r="Z30" s="4">
        <v>0.16170000000000001</v>
      </c>
      <c r="AA30" s="3">
        <f t="shared" si="9"/>
        <v>169.44959802102647</v>
      </c>
    </row>
    <row r="31" spans="1:27" x14ac:dyDescent="0.25">
      <c r="A31" s="5" t="s">
        <v>5</v>
      </c>
      <c r="B31" s="5" t="s">
        <v>45</v>
      </c>
      <c r="C31" s="2">
        <v>22</v>
      </c>
      <c r="D31" s="1">
        <v>178.5</v>
      </c>
      <c r="E31" s="1">
        <f t="shared" si="1"/>
        <v>1.8623517838117123</v>
      </c>
      <c r="F31" s="1">
        <f t="shared" si="2"/>
        <v>18623.517838117124</v>
      </c>
      <c r="G31" s="1">
        <f t="shared" si="3"/>
        <v>186.23517838117124</v>
      </c>
      <c r="H31" s="5" t="s">
        <v>30</v>
      </c>
      <c r="I31" s="2">
        <v>132</v>
      </c>
      <c r="J31" s="3">
        <v>1.01</v>
      </c>
      <c r="K31" s="1">
        <v>35.299999999999997</v>
      </c>
      <c r="L31" s="1">
        <v>55</v>
      </c>
      <c r="M31" s="1">
        <v>69.95</v>
      </c>
      <c r="N31" s="1">
        <v>69.45</v>
      </c>
      <c r="O31" s="1">
        <f t="shared" si="4"/>
        <v>0.5</v>
      </c>
      <c r="P31" s="1">
        <f t="shared" si="5"/>
        <v>2.5000000000000001E-2</v>
      </c>
      <c r="Q31" s="1">
        <f t="shared" si="0"/>
        <v>500</v>
      </c>
      <c r="R31" s="1">
        <v>37.700000000000003</v>
      </c>
      <c r="S31" s="1">
        <v>37.9</v>
      </c>
      <c r="T31" s="1">
        <f t="shared" si="6"/>
        <v>0.19999999999999574</v>
      </c>
      <c r="U31" s="3">
        <v>3.883</v>
      </c>
      <c r="V31" s="3">
        <v>4.6269999999999998</v>
      </c>
      <c r="W31" s="3">
        <f t="shared" si="7"/>
        <v>0.74399999999999977</v>
      </c>
      <c r="X31" s="2">
        <v>20</v>
      </c>
      <c r="Y31" s="3">
        <f t="shared" si="8"/>
        <v>37.199999999999989</v>
      </c>
      <c r="Z31" s="4">
        <v>0.16170000000000001</v>
      </c>
      <c r="AA31" s="3">
        <f t="shared" si="9"/>
        <v>230.05565862708713</v>
      </c>
    </row>
    <row r="32" spans="1:27" x14ac:dyDescent="0.25">
      <c r="A32" s="5" t="s">
        <v>5</v>
      </c>
      <c r="B32" s="5" t="s">
        <v>44</v>
      </c>
      <c r="C32" s="2">
        <v>22</v>
      </c>
      <c r="D32" s="1">
        <v>178.5</v>
      </c>
      <c r="E32" s="1">
        <f t="shared" si="1"/>
        <v>1.8623517838117123</v>
      </c>
      <c r="F32" s="1">
        <f t="shared" si="2"/>
        <v>18623.517838117124</v>
      </c>
      <c r="G32" s="1">
        <f t="shared" si="3"/>
        <v>186.23517838117124</v>
      </c>
      <c r="H32" s="5" t="s">
        <v>30</v>
      </c>
      <c r="I32" s="2">
        <v>132</v>
      </c>
      <c r="J32" s="3">
        <v>1.01</v>
      </c>
      <c r="K32" s="1">
        <v>35.299999999999997</v>
      </c>
      <c r="L32" s="1">
        <v>55</v>
      </c>
      <c r="M32" s="1">
        <v>69.95</v>
      </c>
      <c r="N32" s="1">
        <v>69.45</v>
      </c>
      <c r="O32" s="1">
        <f t="shared" si="4"/>
        <v>0.5</v>
      </c>
      <c r="P32" s="1">
        <f t="shared" si="5"/>
        <v>2.5000000000000001E-2</v>
      </c>
      <c r="Q32" s="1">
        <f t="shared" si="0"/>
        <v>500</v>
      </c>
      <c r="R32" s="1">
        <v>37.700000000000003</v>
      </c>
      <c r="S32" s="1">
        <v>37.9</v>
      </c>
      <c r="T32" s="1">
        <f t="shared" si="6"/>
        <v>0.19999999999999574</v>
      </c>
      <c r="U32" s="3">
        <v>3.9239999999999999</v>
      </c>
      <c r="V32" s="3">
        <v>4.4329999999999998</v>
      </c>
      <c r="W32" s="3">
        <f t="shared" si="7"/>
        <v>0.5089999999999999</v>
      </c>
      <c r="X32" s="2">
        <v>20</v>
      </c>
      <c r="Y32" s="3">
        <f t="shared" si="8"/>
        <v>25.449999999999992</v>
      </c>
      <c r="Z32" s="4">
        <v>0.16170000000000001</v>
      </c>
      <c r="AA32" s="3">
        <f t="shared" si="9"/>
        <v>157.39022881880018</v>
      </c>
    </row>
    <row r="33" spans="1:27" x14ac:dyDescent="0.25">
      <c r="A33" s="5" t="s">
        <v>6</v>
      </c>
      <c r="B33" s="5" t="s">
        <v>43</v>
      </c>
      <c r="C33" s="2">
        <v>20</v>
      </c>
      <c r="D33" s="1">
        <v>161.1</v>
      </c>
      <c r="E33" s="1">
        <f t="shared" si="1"/>
        <v>1.5989269839489231</v>
      </c>
      <c r="F33" s="1">
        <f t="shared" si="2"/>
        <v>15989.26983948923</v>
      </c>
      <c r="G33" s="1">
        <f t="shared" si="3"/>
        <v>159.89269839489231</v>
      </c>
      <c r="H33" s="5" t="s">
        <v>31</v>
      </c>
      <c r="I33" s="2">
        <v>130</v>
      </c>
      <c r="J33" s="3">
        <v>1.0149999999999999</v>
      </c>
      <c r="K33" s="1">
        <v>35.6</v>
      </c>
      <c r="L33" s="1">
        <v>55</v>
      </c>
      <c r="M33" s="1">
        <v>57.13</v>
      </c>
      <c r="N33" s="1">
        <v>56.93</v>
      </c>
      <c r="O33" s="1">
        <f t="shared" si="4"/>
        <v>0.20000000000000284</v>
      </c>
      <c r="P33" s="1">
        <f t="shared" si="5"/>
        <v>1.0000000000000142E-2</v>
      </c>
      <c r="Q33" s="1">
        <f t="shared" si="0"/>
        <v>200.00000000000284</v>
      </c>
      <c r="R33" s="1">
        <v>36.4</v>
      </c>
      <c r="S33" s="1">
        <v>37</v>
      </c>
      <c r="T33" s="1">
        <f t="shared" si="6"/>
        <v>0.60000000000000142</v>
      </c>
      <c r="U33" s="3">
        <v>3.9620000000000002</v>
      </c>
      <c r="V33" s="3">
        <v>4.4610000000000003</v>
      </c>
      <c r="W33" s="3">
        <f t="shared" si="7"/>
        <v>0.49900000000000011</v>
      </c>
      <c r="X33" s="2">
        <v>20</v>
      </c>
      <c r="Y33" s="3">
        <f t="shared" si="8"/>
        <v>24.950000000000006</v>
      </c>
      <c r="Z33" s="4">
        <v>0.16170000000000001</v>
      </c>
      <c r="AA33" s="3">
        <f t="shared" si="9"/>
        <v>154.29808286951146</v>
      </c>
    </row>
    <row r="34" spans="1:27" x14ac:dyDescent="0.25">
      <c r="A34" s="5" t="s">
        <v>6</v>
      </c>
      <c r="B34" s="5" t="s">
        <v>46</v>
      </c>
      <c r="C34" s="2">
        <v>20</v>
      </c>
      <c r="D34" s="1">
        <v>161.1</v>
      </c>
      <c r="E34" s="1">
        <f t="shared" si="1"/>
        <v>1.5989269839489231</v>
      </c>
      <c r="F34" s="1">
        <f t="shared" si="2"/>
        <v>15989.26983948923</v>
      </c>
      <c r="G34" s="1">
        <f t="shared" si="3"/>
        <v>159.89269839489231</v>
      </c>
      <c r="H34" s="5" t="s">
        <v>31</v>
      </c>
      <c r="I34" s="2">
        <v>130</v>
      </c>
      <c r="J34" s="3">
        <v>1.0149999999999999</v>
      </c>
      <c r="K34" s="1">
        <v>35.6</v>
      </c>
      <c r="L34" s="1">
        <v>55</v>
      </c>
      <c r="M34" s="1">
        <v>57.13</v>
      </c>
      <c r="N34" s="1">
        <v>56.93</v>
      </c>
      <c r="O34" s="1">
        <f t="shared" si="4"/>
        <v>0.20000000000000284</v>
      </c>
      <c r="P34" s="1">
        <f t="shared" si="5"/>
        <v>1.0000000000000142E-2</v>
      </c>
      <c r="Q34" s="1">
        <f t="shared" si="0"/>
        <v>200.00000000000284</v>
      </c>
      <c r="R34" s="1">
        <v>36.4</v>
      </c>
      <c r="S34" s="1">
        <v>37</v>
      </c>
      <c r="T34" s="1">
        <f t="shared" si="6"/>
        <v>0.60000000000000142</v>
      </c>
      <c r="U34" s="3">
        <v>3.9420000000000002</v>
      </c>
      <c r="V34" s="3">
        <v>4.3819999999999997</v>
      </c>
      <c r="W34" s="3">
        <f t="shared" si="7"/>
        <v>0.4399999999999995</v>
      </c>
      <c r="X34" s="2">
        <v>20</v>
      </c>
      <c r="Y34" s="3">
        <f t="shared" si="8"/>
        <v>21.999999999999975</v>
      </c>
      <c r="Z34" s="4">
        <v>0.16170000000000001</v>
      </c>
      <c r="AA34" s="3">
        <f t="shared" si="9"/>
        <v>136.05442176870733</v>
      </c>
    </row>
    <row r="35" spans="1:27" x14ac:dyDescent="0.25">
      <c r="A35" s="5" t="s">
        <v>6</v>
      </c>
      <c r="B35" s="5" t="s">
        <v>45</v>
      </c>
      <c r="C35" s="2">
        <v>20</v>
      </c>
      <c r="D35" s="1">
        <v>161.1</v>
      </c>
      <c r="E35" s="1">
        <f t="shared" si="1"/>
        <v>1.5876925080128079</v>
      </c>
      <c r="F35" s="1">
        <f t="shared" si="2"/>
        <v>15876.92508012808</v>
      </c>
      <c r="G35" s="1">
        <f t="shared" si="3"/>
        <v>158.7692508012808</v>
      </c>
      <c r="H35" s="5" t="s">
        <v>31</v>
      </c>
      <c r="I35" s="2">
        <v>133</v>
      </c>
      <c r="J35" s="3">
        <v>1.016</v>
      </c>
      <c r="K35" s="1">
        <v>35.200000000000003</v>
      </c>
      <c r="L35" s="1">
        <v>55.2</v>
      </c>
      <c r="M35" s="1">
        <v>56.33</v>
      </c>
      <c r="N35" s="1">
        <v>56.06</v>
      </c>
      <c r="O35" s="1">
        <f t="shared" si="4"/>
        <v>0.26999999999999602</v>
      </c>
      <c r="P35" s="1">
        <f t="shared" si="5"/>
        <v>1.34999999999998E-2</v>
      </c>
      <c r="Q35" s="1">
        <f t="shared" si="0"/>
        <v>269.99999999999602</v>
      </c>
      <c r="R35" s="1">
        <v>36.5</v>
      </c>
      <c r="S35" s="1">
        <v>37.4</v>
      </c>
      <c r="T35" s="1">
        <f t="shared" si="6"/>
        <v>0.89999999999999858</v>
      </c>
      <c r="U35" s="3">
        <v>3.9020000000000001</v>
      </c>
      <c r="V35" s="3">
        <v>4.3760000000000003</v>
      </c>
      <c r="W35" s="3">
        <f t="shared" si="7"/>
        <v>0.4740000000000002</v>
      </c>
      <c r="X35" s="2">
        <v>20</v>
      </c>
      <c r="Y35" s="3">
        <f t="shared" si="8"/>
        <v>23.70000000000001</v>
      </c>
      <c r="Z35" s="4">
        <v>0.16170000000000001</v>
      </c>
      <c r="AA35" s="3">
        <f t="shared" si="9"/>
        <v>146.56771799628947</v>
      </c>
    </row>
    <row r="36" spans="1:27" x14ac:dyDescent="0.25">
      <c r="A36" s="5" t="s">
        <v>6</v>
      </c>
      <c r="B36" s="5" t="s">
        <v>44</v>
      </c>
      <c r="C36" s="2">
        <v>20</v>
      </c>
      <c r="D36" s="1">
        <v>161.1</v>
      </c>
      <c r="E36" s="1">
        <f t="shared" si="1"/>
        <v>1.5876925080128079</v>
      </c>
      <c r="F36" s="1">
        <f t="shared" si="2"/>
        <v>15876.92508012808</v>
      </c>
      <c r="G36" s="1">
        <f t="shared" si="3"/>
        <v>158.7692508012808</v>
      </c>
      <c r="H36" s="5" t="s">
        <v>31</v>
      </c>
      <c r="I36" s="2">
        <v>133</v>
      </c>
      <c r="J36" s="3">
        <v>1.016</v>
      </c>
      <c r="K36" s="1">
        <v>35.200000000000003</v>
      </c>
      <c r="L36" s="1">
        <v>55.2</v>
      </c>
      <c r="M36" s="1">
        <v>56.33</v>
      </c>
      <c r="N36" s="1">
        <v>56.06</v>
      </c>
      <c r="O36" s="1">
        <f t="shared" si="4"/>
        <v>0.26999999999999602</v>
      </c>
      <c r="P36" s="1">
        <f t="shared" si="5"/>
        <v>1.34999999999998E-2</v>
      </c>
      <c r="Q36" s="1">
        <f t="shared" si="0"/>
        <v>269.99999999999602</v>
      </c>
      <c r="R36" s="1">
        <v>36.5</v>
      </c>
      <c r="S36" s="1">
        <v>37.4</v>
      </c>
      <c r="T36" s="1">
        <f t="shared" si="6"/>
        <v>0.89999999999999858</v>
      </c>
      <c r="U36" s="3">
        <v>3.9420000000000002</v>
      </c>
      <c r="V36" s="3">
        <v>4.282</v>
      </c>
      <c r="W36" s="3">
        <f t="shared" si="7"/>
        <v>0.33999999999999986</v>
      </c>
      <c r="X36" s="2">
        <v>20</v>
      </c>
      <c r="Y36" s="3">
        <f t="shared" si="8"/>
        <v>16.999999999999993</v>
      </c>
      <c r="Z36" s="4">
        <v>0.16170000000000001</v>
      </c>
      <c r="AA36" s="3">
        <f t="shared" si="9"/>
        <v>105.13296227581937</v>
      </c>
    </row>
    <row r="37" spans="1:27" x14ac:dyDescent="0.25">
      <c r="A37" s="5" t="s">
        <v>7</v>
      </c>
      <c r="B37" s="5" t="s">
        <v>43</v>
      </c>
      <c r="C37" s="2">
        <v>20</v>
      </c>
      <c r="D37" s="1">
        <v>159.30000000000001</v>
      </c>
      <c r="E37" s="1">
        <f t="shared" si="1"/>
        <v>1.6775875536018978</v>
      </c>
      <c r="F37" s="1">
        <f t="shared" si="2"/>
        <v>16775.875536018979</v>
      </c>
      <c r="G37" s="1">
        <f t="shared" si="3"/>
        <v>167.75875536018978</v>
      </c>
      <c r="H37" s="5" t="s">
        <v>31</v>
      </c>
      <c r="I37" s="2">
        <v>138</v>
      </c>
      <c r="J37" s="3">
        <v>1.0149999999999999</v>
      </c>
      <c r="K37" s="1">
        <v>35</v>
      </c>
      <c r="L37" s="1">
        <v>55.3</v>
      </c>
      <c r="M37" s="1">
        <v>63.6</v>
      </c>
      <c r="N37" s="1">
        <v>63.38</v>
      </c>
      <c r="O37" s="1">
        <f t="shared" si="4"/>
        <v>0.21999999999999886</v>
      </c>
      <c r="P37" s="1">
        <f t="shared" si="5"/>
        <v>1.0999999999999944E-2</v>
      </c>
      <c r="Q37" s="1">
        <f t="shared" si="0"/>
        <v>219.99999999999886</v>
      </c>
      <c r="R37" s="1">
        <v>36.200000000000003</v>
      </c>
      <c r="S37" s="1">
        <v>37.200000000000003</v>
      </c>
      <c r="T37" s="1">
        <f t="shared" si="6"/>
        <v>1</v>
      </c>
      <c r="U37" s="3">
        <v>3.8820000000000001</v>
      </c>
      <c r="V37" s="3">
        <v>4.5170000000000003</v>
      </c>
      <c r="W37" s="3">
        <f t="shared" si="7"/>
        <v>0.63500000000000023</v>
      </c>
      <c r="X37" s="2">
        <v>20</v>
      </c>
      <c r="Y37" s="3">
        <f t="shared" si="8"/>
        <v>31.750000000000014</v>
      </c>
      <c r="Z37" s="4">
        <v>0.16170000000000001</v>
      </c>
      <c r="AA37" s="3">
        <f t="shared" si="9"/>
        <v>196.35126777983928</v>
      </c>
    </row>
    <row r="38" spans="1:27" x14ac:dyDescent="0.25">
      <c r="A38" s="5" t="s">
        <v>7</v>
      </c>
      <c r="B38" s="5" t="s">
        <v>46</v>
      </c>
      <c r="C38" s="2">
        <v>20</v>
      </c>
      <c r="D38" s="1">
        <v>159.30000000000001</v>
      </c>
      <c r="E38" s="1">
        <f t="shared" si="1"/>
        <v>1.6610200179407835</v>
      </c>
      <c r="F38" s="1">
        <f t="shared" si="2"/>
        <v>16610.200179407835</v>
      </c>
      <c r="G38" s="1">
        <f t="shared" si="3"/>
        <v>166.10200179407835</v>
      </c>
      <c r="H38" s="5" t="s">
        <v>31</v>
      </c>
      <c r="I38" s="2">
        <v>142</v>
      </c>
      <c r="J38" s="3">
        <v>1.0169999999999999</v>
      </c>
      <c r="K38" s="1">
        <v>35.200000000000003</v>
      </c>
      <c r="L38" s="1">
        <v>55.1</v>
      </c>
      <c r="M38" s="1">
        <v>62.35</v>
      </c>
      <c r="N38" s="1">
        <v>62.13</v>
      </c>
      <c r="O38" s="1">
        <f t="shared" si="4"/>
        <v>0.21999999999999886</v>
      </c>
      <c r="P38" s="1">
        <f t="shared" si="5"/>
        <v>1.0999999999999944E-2</v>
      </c>
      <c r="Q38" s="1">
        <f t="shared" si="0"/>
        <v>219.99999999999886</v>
      </c>
      <c r="R38" s="1">
        <v>36.5</v>
      </c>
      <c r="S38" s="1">
        <v>37.299999999999997</v>
      </c>
      <c r="T38" s="1">
        <f t="shared" si="6"/>
        <v>0.79999999999999716</v>
      </c>
      <c r="U38" s="3">
        <v>3.9609999999999999</v>
      </c>
      <c r="V38" s="3">
        <v>4.4029999999999996</v>
      </c>
      <c r="W38" s="3">
        <f t="shared" si="7"/>
        <v>0.44199999999999973</v>
      </c>
      <c r="X38" s="2">
        <v>20</v>
      </c>
      <c r="Y38" s="3">
        <f t="shared" si="8"/>
        <v>22.099999999999987</v>
      </c>
      <c r="Z38" s="4">
        <v>0.16170000000000001</v>
      </c>
      <c r="AA38" s="3">
        <f t="shared" si="9"/>
        <v>136.67285095856516</v>
      </c>
    </row>
    <row r="39" spans="1:27" x14ac:dyDescent="0.25">
      <c r="A39" s="5" t="s">
        <v>7</v>
      </c>
      <c r="B39" s="5" t="s">
        <v>45</v>
      </c>
      <c r="C39" s="2">
        <v>20</v>
      </c>
      <c r="D39" s="1">
        <v>159.30000000000001</v>
      </c>
      <c r="E39" s="1">
        <f t="shared" si="1"/>
        <v>1.6775875536018978</v>
      </c>
      <c r="F39" s="1">
        <f t="shared" si="2"/>
        <v>16775.875536018979</v>
      </c>
      <c r="G39" s="1">
        <f t="shared" si="3"/>
        <v>167.75875536018978</v>
      </c>
      <c r="H39" s="5" t="s">
        <v>31</v>
      </c>
      <c r="I39" s="2">
        <v>138</v>
      </c>
      <c r="J39" s="3">
        <v>1.0149999999999999</v>
      </c>
      <c r="K39" s="1">
        <v>35</v>
      </c>
      <c r="L39" s="1">
        <v>55.3</v>
      </c>
      <c r="M39" s="1">
        <v>63.6</v>
      </c>
      <c r="N39" s="1">
        <v>63.38</v>
      </c>
      <c r="O39" s="1">
        <f t="shared" si="4"/>
        <v>0.21999999999999886</v>
      </c>
      <c r="P39" s="1">
        <f t="shared" si="5"/>
        <v>1.0999999999999944E-2</v>
      </c>
      <c r="Q39" s="1">
        <f t="shared" si="0"/>
        <v>219.99999999999886</v>
      </c>
      <c r="R39" s="1">
        <v>36.200000000000003</v>
      </c>
      <c r="S39" s="1">
        <v>37.200000000000003</v>
      </c>
      <c r="T39" s="1">
        <f t="shared" si="6"/>
        <v>1</v>
      </c>
      <c r="U39" s="3">
        <v>3.9529999999999998</v>
      </c>
      <c r="V39" s="3">
        <v>4.3600000000000003</v>
      </c>
      <c r="W39" s="3">
        <f t="shared" si="7"/>
        <v>0.40700000000000047</v>
      </c>
      <c r="X39" s="2">
        <v>20</v>
      </c>
      <c r="Y39" s="3">
        <f t="shared" si="8"/>
        <v>20.350000000000023</v>
      </c>
      <c r="Z39" s="4">
        <v>0.16170000000000001</v>
      </c>
      <c r="AA39" s="3">
        <f t="shared" si="9"/>
        <v>125.85034013605456</v>
      </c>
    </row>
    <row r="40" spans="1:27" x14ac:dyDescent="0.25">
      <c r="A40" s="5" t="s">
        <v>7</v>
      </c>
      <c r="B40" s="5" t="s">
        <v>44</v>
      </c>
      <c r="C40" s="2">
        <v>20</v>
      </c>
      <c r="D40" s="1">
        <v>159.30000000000001</v>
      </c>
      <c r="E40" s="1">
        <f t="shared" si="1"/>
        <v>1.6610200179407835</v>
      </c>
      <c r="F40" s="1">
        <f t="shared" si="2"/>
        <v>16610.200179407835</v>
      </c>
      <c r="G40" s="1">
        <f t="shared" si="3"/>
        <v>166.10200179407835</v>
      </c>
      <c r="H40" s="5" t="s">
        <v>31</v>
      </c>
      <c r="I40" s="2">
        <v>142</v>
      </c>
      <c r="J40" s="3">
        <v>1.0169999999999999</v>
      </c>
      <c r="K40" s="1">
        <v>35.200000000000003</v>
      </c>
      <c r="L40" s="1">
        <v>55.1</v>
      </c>
      <c r="M40" s="1">
        <v>62.35</v>
      </c>
      <c r="N40" s="1">
        <v>62.13</v>
      </c>
      <c r="O40" s="1">
        <f t="shared" si="4"/>
        <v>0.21999999999999886</v>
      </c>
      <c r="P40" s="1">
        <f t="shared" si="5"/>
        <v>1.0999999999999944E-2</v>
      </c>
      <c r="Q40" s="1">
        <f t="shared" si="0"/>
        <v>219.99999999999886</v>
      </c>
      <c r="R40" s="1">
        <v>36.5</v>
      </c>
      <c r="S40" s="1">
        <v>37.299999999999997</v>
      </c>
      <c r="T40" s="1">
        <f t="shared" si="6"/>
        <v>0.79999999999999716</v>
      </c>
      <c r="U40" s="3">
        <v>3.8740000000000001</v>
      </c>
      <c r="V40" s="3">
        <v>4.2949999999999999</v>
      </c>
      <c r="W40" s="3">
        <f t="shared" si="7"/>
        <v>0.42099999999999982</v>
      </c>
      <c r="X40" s="2">
        <v>20</v>
      </c>
      <c r="Y40" s="3">
        <f t="shared" si="8"/>
        <v>21.049999999999994</v>
      </c>
      <c r="Z40" s="4">
        <v>0.16170000000000001</v>
      </c>
      <c r="AA40" s="3">
        <f t="shared" si="9"/>
        <v>130.1793444650587</v>
      </c>
    </row>
    <row r="41" spans="1:27" x14ac:dyDescent="0.25">
      <c r="A41" s="5" t="s">
        <v>8</v>
      </c>
      <c r="B41" s="5" t="s">
        <v>43</v>
      </c>
      <c r="C41" s="2">
        <v>20</v>
      </c>
      <c r="D41" s="1">
        <v>183.6</v>
      </c>
      <c r="E41" s="1">
        <f t="shared" si="1"/>
        <v>1.9299041426972481</v>
      </c>
      <c r="F41" s="1">
        <f t="shared" si="2"/>
        <v>19299.041426972482</v>
      </c>
      <c r="G41" s="1">
        <f t="shared" si="3"/>
        <v>192.99041426972482</v>
      </c>
      <c r="H41" s="5" t="s">
        <v>30</v>
      </c>
      <c r="I41" s="2">
        <v>143</v>
      </c>
      <c r="J41" s="3">
        <v>1.0149999999999999</v>
      </c>
      <c r="K41" s="1">
        <v>35</v>
      </c>
      <c r="L41" s="1">
        <v>55</v>
      </c>
      <c r="M41" s="1">
        <v>73.03</v>
      </c>
      <c r="N41" s="1">
        <v>72.87</v>
      </c>
      <c r="O41" s="1">
        <f t="shared" si="4"/>
        <v>0.15999999999999659</v>
      </c>
      <c r="P41" s="1">
        <f t="shared" si="5"/>
        <v>7.9999999999998302E-3</v>
      </c>
      <c r="Q41" s="1">
        <f t="shared" si="0"/>
        <v>159.99999999999659</v>
      </c>
      <c r="R41" s="1">
        <v>36.799999999999997</v>
      </c>
      <c r="S41" s="1">
        <v>37.299999999999997</v>
      </c>
      <c r="T41" s="1">
        <f t="shared" si="6"/>
        <v>0.5</v>
      </c>
      <c r="U41" s="3">
        <v>3.891</v>
      </c>
      <c r="V41" s="3">
        <v>4.3550000000000004</v>
      </c>
      <c r="W41" s="3">
        <f t="shared" si="7"/>
        <v>0.46400000000000041</v>
      </c>
      <c r="X41" s="2">
        <v>20</v>
      </c>
      <c r="Y41" s="3">
        <f t="shared" si="8"/>
        <v>23.200000000000021</v>
      </c>
      <c r="Z41" s="4">
        <v>0.16170000000000001</v>
      </c>
      <c r="AA41" s="3">
        <f t="shared" si="9"/>
        <v>143.47557204700072</v>
      </c>
    </row>
    <row r="42" spans="1:27" x14ac:dyDescent="0.25">
      <c r="A42" s="5" t="s">
        <v>8</v>
      </c>
      <c r="B42" s="5" t="s">
        <v>46</v>
      </c>
      <c r="C42" s="2">
        <v>20</v>
      </c>
      <c r="D42" s="1">
        <v>183.6</v>
      </c>
      <c r="E42" s="1">
        <f t="shared" si="1"/>
        <v>1.9299041426972481</v>
      </c>
      <c r="F42" s="1">
        <f t="shared" si="2"/>
        <v>19299.041426972482</v>
      </c>
      <c r="G42" s="1">
        <f t="shared" si="3"/>
        <v>192.99041426972482</v>
      </c>
      <c r="H42" s="5" t="s">
        <v>30</v>
      </c>
      <c r="I42" s="2">
        <v>143</v>
      </c>
      <c r="J42" s="3">
        <v>1.0149999999999999</v>
      </c>
      <c r="K42" s="1">
        <v>35</v>
      </c>
      <c r="L42" s="1">
        <v>55</v>
      </c>
      <c r="M42" s="1">
        <v>73.03</v>
      </c>
      <c r="N42" s="1">
        <v>72.87</v>
      </c>
      <c r="O42" s="1">
        <f t="shared" si="4"/>
        <v>0.15999999999999659</v>
      </c>
      <c r="P42" s="1">
        <f t="shared" si="5"/>
        <v>7.9999999999998302E-3</v>
      </c>
      <c r="Q42" s="1">
        <f t="shared" si="0"/>
        <v>159.99999999999659</v>
      </c>
      <c r="R42" s="1">
        <v>36.799999999999997</v>
      </c>
      <c r="S42" s="1">
        <v>37.299999999999997</v>
      </c>
      <c r="T42" s="1">
        <f t="shared" si="6"/>
        <v>0.5</v>
      </c>
      <c r="U42" s="3">
        <v>3.9020000000000001</v>
      </c>
      <c r="V42" s="3">
        <v>4.4210000000000003</v>
      </c>
      <c r="W42" s="3">
        <f t="shared" si="7"/>
        <v>0.51900000000000013</v>
      </c>
      <c r="X42" s="2">
        <v>20</v>
      </c>
      <c r="Y42" s="3">
        <f t="shared" si="8"/>
        <v>25.950000000000006</v>
      </c>
      <c r="Z42" s="4">
        <v>0.16170000000000001</v>
      </c>
      <c r="AA42" s="3">
        <f t="shared" si="9"/>
        <v>160.48237476808907</v>
      </c>
    </row>
    <row r="43" spans="1:27" x14ac:dyDescent="0.25">
      <c r="A43" s="5" t="s">
        <v>8</v>
      </c>
      <c r="B43" s="5" t="s">
        <v>45</v>
      </c>
      <c r="C43" s="2">
        <v>20</v>
      </c>
      <c r="D43" s="1">
        <v>183.6</v>
      </c>
      <c r="E43" s="1">
        <f t="shared" si="1"/>
        <v>1.936499419054909</v>
      </c>
      <c r="F43" s="1">
        <f t="shared" si="2"/>
        <v>19364.994190549089</v>
      </c>
      <c r="G43" s="1">
        <f t="shared" si="3"/>
        <v>193.64994190549089</v>
      </c>
      <c r="H43" s="5" t="s">
        <v>30</v>
      </c>
      <c r="I43" s="2">
        <v>129</v>
      </c>
      <c r="J43" s="3">
        <v>1.01</v>
      </c>
      <c r="K43" s="1">
        <v>35.299999999999997</v>
      </c>
      <c r="L43" s="1">
        <v>54.9</v>
      </c>
      <c r="M43" s="1">
        <v>73.53</v>
      </c>
      <c r="N43" s="1">
        <v>73.099999999999994</v>
      </c>
      <c r="O43" s="1">
        <f t="shared" si="4"/>
        <v>0.43000000000000682</v>
      </c>
      <c r="P43" s="1">
        <f t="shared" si="5"/>
        <v>2.1500000000000342E-2</v>
      </c>
      <c r="Q43" s="1">
        <f t="shared" si="0"/>
        <v>430.00000000000682</v>
      </c>
      <c r="R43" s="1">
        <v>36.9</v>
      </c>
      <c r="S43" s="1">
        <v>37.5</v>
      </c>
      <c r="T43" s="1">
        <f t="shared" si="6"/>
        <v>0.60000000000000142</v>
      </c>
      <c r="U43" s="3">
        <v>3.8420000000000001</v>
      </c>
      <c r="V43" s="3">
        <v>4.2640000000000002</v>
      </c>
      <c r="W43" s="3">
        <f t="shared" si="7"/>
        <v>0.42200000000000015</v>
      </c>
      <c r="X43" s="2">
        <v>20</v>
      </c>
      <c r="Y43" s="3">
        <f t="shared" si="8"/>
        <v>21.100000000000009</v>
      </c>
      <c r="Z43" s="4">
        <v>0.16170000000000001</v>
      </c>
      <c r="AA43" s="3">
        <f t="shared" si="9"/>
        <v>130.48855905998767</v>
      </c>
    </row>
    <row r="44" spans="1:27" x14ac:dyDescent="0.25">
      <c r="A44" s="5" t="s">
        <v>8</v>
      </c>
      <c r="B44" s="5" t="s">
        <v>44</v>
      </c>
      <c r="C44" s="2">
        <v>20</v>
      </c>
      <c r="D44" s="1">
        <v>183.6</v>
      </c>
      <c r="E44" s="1">
        <f t="shared" si="1"/>
        <v>1.936499419054909</v>
      </c>
      <c r="F44" s="1">
        <f t="shared" si="2"/>
        <v>19364.994190549089</v>
      </c>
      <c r="G44" s="1">
        <f t="shared" si="3"/>
        <v>193.64994190549089</v>
      </c>
      <c r="H44" s="5" t="s">
        <v>30</v>
      </c>
      <c r="I44" s="2">
        <v>129</v>
      </c>
      <c r="J44" s="3">
        <v>1.01</v>
      </c>
      <c r="K44" s="1">
        <v>35.299999999999997</v>
      </c>
      <c r="L44" s="1">
        <v>54.9</v>
      </c>
      <c r="M44" s="1">
        <v>73.53</v>
      </c>
      <c r="N44" s="1">
        <v>73.099999999999994</v>
      </c>
      <c r="O44" s="1">
        <f t="shared" si="4"/>
        <v>0.43000000000000682</v>
      </c>
      <c r="P44" s="1">
        <f t="shared" si="5"/>
        <v>2.1500000000000342E-2</v>
      </c>
      <c r="Q44" s="1">
        <f t="shared" si="0"/>
        <v>430.00000000000682</v>
      </c>
      <c r="R44" s="1">
        <v>36.9</v>
      </c>
      <c r="S44" s="1">
        <v>37.5</v>
      </c>
      <c r="T44" s="1">
        <f t="shared" si="6"/>
        <v>0.60000000000000142</v>
      </c>
      <c r="U44" s="3">
        <v>3.8929999999999998</v>
      </c>
      <c r="V44" s="3">
        <v>4.2380000000000004</v>
      </c>
      <c r="W44" s="3">
        <f t="shared" si="7"/>
        <v>0.34500000000000064</v>
      </c>
      <c r="X44" s="2">
        <v>20</v>
      </c>
      <c r="Y44" s="3">
        <f t="shared" si="8"/>
        <v>17.250000000000032</v>
      </c>
      <c r="Z44" s="4">
        <v>0.16170000000000001</v>
      </c>
      <c r="AA44" s="3">
        <f t="shared" si="9"/>
        <v>106.67903525046401</v>
      </c>
    </row>
    <row r="45" spans="1:27" x14ac:dyDescent="0.25">
      <c r="A45" s="5" t="s">
        <v>9</v>
      </c>
      <c r="B45" s="5" t="s">
        <v>43</v>
      </c>
      <c r="C45" s="2">
        <v>21</v>
      </c>
      <c r="D45" s="1">
        <v>176.6</v>
      </c>
      <c r="E45" s="1">
        <f t="shared" si="1"/>
        <v>1.7106033698344245</v>
      </c>
      <c r="F45" s="1">
        <f t="shared" si="2"/>
        <v>17106.033698344247</v>
      </c>
      <c r="G45" s="1">
        <f t="shared" si="3"/>
        <v>171.06033698344245</v>
      </c>
      <c r="H45" s="5" t="s">
        <v>30</v>
      </c>
      <c r="I45" s="2">
        <v>141</v>
      </c>
      <c r="J45" s="3">
        <v>1.014</v>
      </c>
      <c r="K45" s="1">
        <v>35.1</v>
      </c>
      <c r="L45" s="1">
        <v>55.2</v>
      </c>
      <c r="M45" s="1">
        <v>59.65</v>
      </c>
      <c r="N45" s="1">
        <v>59.28</v>
      </c>
      <c r="O45" s="1">
        <f t="shared" si="4"/>
        <v>0.36999999999999744</v>
      </c>
      <c r="P45" s="1">
        <f t="shared" si="5"/>
        <v>1.8499999999999871E-2</v>
      </c>
      <c r="Q45" s="1">
        <f t="shared" ref="Q45:Q72" si="10">+(P45*20)*1000</f>
        <v>369.99999999999744</v>
      </c>
      <c r="R45" s="1">
        <v>36.700000000000003</v>
      </c>
      <c r="S45" s="1">
        <v>37.4</v>
      </c>
      <c r="T45" s="1">
        <f t="shared" si="6"/>
        <v>0.69999999999999574</v>
      </c>
      <c r="U45" s="3">
        <v>3.843</v>
      </c>
      <c r="V45" s="3">
        <v>4.4729999999999999</v>
      </c>
      <c r="W45" s="3">
        <f t="shared" si="7"/>
        <v>0.62999999999999989</v>
      </c>
      <c r="X45" s="2">
        <v>20</v>
      </c>
      <c r="Y45" s="3">
        <f t="shared" si="8"/>
        <v>31.499999999999993</v>
      </c>
      <c r="Z45" s="4">
        <v>0.16170000000000001</v>
      </c>
      <c r="AA45" s="3">
        <f t="shared" si="9"/>
        <v>194.80519480519476</v>
      </c>
    </row>
    <row r="46" spans="1:27" x14ac:dyDescent="0.25">
      <c r="A46" s="5" t="s">
        <v>9</v>
      </c>
      <c r="B46" s="5" t="s">
        <v>46</v>
      </c>
      <c r="C46" s="2">
        <v>21</v>
      </c>
      <c r="D46" s="1">
        <v>176.6</v>
      </c>
      <c r="E46" s="1">
        <f t="shared" si="1"/>
        <v>1.7176149484419119</v>
      </c>
      <c r="F46" s="1">
        <f t="shared" si="2"/>
        <v>17176.149484419118</v>
      </c>
      <c r="G46" s="1">
        <f t="shared" si="3"/>
        <v>171.76149484419119</v>
      </c>
      <c r="H46" s="5" t="s">
        <v>30</v>
      </c>
      <c r="I46" s="2">
        <v>135</v>
      </c>
      <c r="J46" s="3">
        <v>1.0129999999999999</v>
      </c>
      <c r="K46" s="1">
        <v>34.799999999999997</v>
      </c>
      <c r="L46" s="1">
        <v>55.3</v>
      </c>
      <c r="M46" s="1">
        <v>60.14</v>
      </c>
      <c r="N46" s="1">
        <v>59.83</v>
      </c>
      <c r="O46" s="1">
        <f t="shared" si="4"/>
        <v>0.31000000000000227</v>
      </c>
      <c r="P46" s="1">
        <f t="shared" si="5"/>
        <v>1.5500000000000114E-2</v>
      </c>
      <c r="Q46" s="1">
        <f t="shared" si="10"/>
        <v>310.00000000000227</v>
      </c>
      <c r="R46" s="1">
        <v>36.799999999999997</v>
      </c>
      <c r="S46" s="1">
        <v>37.200000000000003</v>
      </c>
      <c r="T46" s="1">
        <f t="shared" si="6"/>
        <v>0.40000000000000568</v>
      </c>
      <c r="U46" s="3">
        <v>3.919</v>
      </c>
      <c r="V46" s="3">
        <v>4.5309999999999997</v>
      </c>
      <c r="W46" s="3">
        <f t="shared" si="7"/>
        <v>0.61199999999999966</v>
      </c>
      <c r="X46" s="2">
        <v>20</v>
      </c>
      <c r="Y46" s="3">
        <f t="shared" si="8"/>
        <v>30.59999999999998</v>
      </c>
      <c r="Z46" s="4">
        <v>0.16170000000000001</v>
      </c>
      <c r="AA46" s="3">
        <f t="shared" si="9"/>
        <v>189.23933209647481</v>
      </c>
    </row>
    <row r="47" spans="1:27" x14ac:dyDescent="0.25">
      <c r="A47" s="5" t="s">
        <v>9</v>
      </c>
      <c r="B47" s="5" t="s">
        <v>45</v>
      </c>
      <c r="C47" s="2">
        <v>21</v>
      </c>
      <c r="D47" s="1">
        <v>176.6</v>
      </c>
      <c r="E47" s="1">
        <f t="shared" si="1"/>
        <v>1.7106033698344245</v>
      </c>
      <c r="F47" s="1">
        <f t="shared" si="2"/>
        <v>17106.033698344247</v>
      </c>
      <c r="G47" s="1">
        <f t="shared" si="3"/>
        <v>171.06033698344245</v>
      </c>
      <c r="H47" s="5" t="s">
        <v>30</v>
      </c>
      <c r="I47" s="2">
        <v>141</v>
      </c>
      <c r="J47" s="3">
        <v>1.014</v>
      </c>
      <c r="K47" s="1">
        <v>35.1</v>
      </c>
      <c r="L47" s="1">
        <v>55.2</v>
      </c>
      <c r="M47" s="1">
        <v>59.65</v>
      </c>
      <c r="N47" s="1">
        <v>59.28</v>
      </c>
      <c r="O47" s="1">
        <f t="shared" si="4"/>
        <v>0.36999999999999744</v>
      </c>
      <c r="P47" s="1">
        <f t="shared" si="5"/>
        <v>1.8499999999999871E-2</v>
      </c>
      <c r="Q47" s="1">
        <f t="shared" si="10"/>
        <v>369.99999999999744</v>
      </c>
      <c r="R47" s="1">
        <v>36.700000000000003</v>
      </c>
      <c r="S47" s="1">
        <v>37.4</v>
      </c>
      <c r="T47" s="1">
        <f t="shared" si="6"/>
        <v>0.69999999999999574</v>
      </c>
      <c r="U47" s="3">
        <v>3.9350000000000001</v>
      </c>
      <c r="V47" s="3">
        <v>4.4729999999999999</v>
      </c>
      <c r="W47" s="3">
        <f t="shared" si="7"/>
        <v>0.53799999999999981</v>
      </c>
      <c r="X47" s="2">
        <v>20</v>
      </c>
      <c r="Y47" s="3">
        <f t="shared" si="8"/>
        <v>26.899999999999991</v>
      </c>
      <c r="Z47" s="4">
        <v>0.16170000000000001</v>
      </c>
      <c r="AA47" s="3">
        <f t="shared" si="9"/>
        <v>166.35745207173773</v>
      </c>
    </row>
    <row r="48" spans="1:27" x14ac:dyDescent="0.25">
      <c r="A48" s="5" t="s">
        <v>9</v>
      </c>
      <c r="B48" s="5" t="s">
        <v>44</v>
      </c>
      <c r="C48" s="2">
        <v>21</v>
      </c>
      <c r="D48" s="1">
        <v>176.6</v>
      </c>
      <c r="E48" s="1">
        <f t="shared" si="1"/>
        <v>1.7176149484419119</v>
      </c>
      <c r="F48" s="1">
        <f t="shared" si="2"/>
        <v>17176.149484419118</v>
      </c>
      <c r="G48" s="1">
        <f t="shared" si="3"/>
        <v>171.76149484419119</v>
      </c>
      <c r="H48" s="5" t="s">
        <v>30</v>
      </c>
      <c r="I48" s="2">
        <v>135</v>
      </c>
      <c r="J48" s="3">
        <v>1.0129999999999999</v>
      </c>
      <c r="K48" s="1">
        <v>34.799999999999997</v>
      </c>
      <c r="L48" s="1">
        <v>55.3</v>
      </c>
      <c r="M48" s="1">
        <v>60.14</v>
      </c>
      <c r="N48" s="1">
        <v>59.83</v>
      </c>
      <c r="O48" s="1">
        <f t="shared" si="4"/>
        <v>0.31000000000000227</v>
      </c>
      <c r="P48" s="1">
        <f t="shared" si="5"/>
        <v>1.5500000000000114E-2</v>
      </c>
      <c r="Q48" s="1">
        <f t="shared" si="10"/>
        <v>310.00000000000227</v>
      </c>
      <c r="R48" s="1">
        <v>36.799999999999997</v>
      </c>
      <c r="S48" s="1">
        <v>37.200000000000003</v>
      </c>
      <c r="T48" s="1">
        <f t="shared" si="6"/>
        <v>0.40000000000000568</v>
      </c>
      <c r="U48" s="3">
        <v>3.911</v>
      </c>
      <c r="V48" s="3">
        <v>4.444</v>
      </c>
      <c r="W48" s="3">
        <f t="shared" si="7"/>
        <v>0.53299999999999992</v>
      </c>
      <c r="X48" s="2">
        <v>20</v>
      </c>
      <c r="Y48" s="3">
        <f t="shared" si="8"/>
        <v>26.649999999999995</v>
      </c>
      <c r="Z48" s="4">
        <v>0.16170000000000001</v>
      </c>
      <c r="AA48" s="3">
        <f t="shared" si="9"/>
        <v>164.81137909709335</v>
      </c>
    </row>
    <row r="49" spans="1:27" x14ac:dyDescent="0.25">
      <c r="A49" s="5" t="s">
        <v>20</v>
      </c>
      <c r="B49" s="5" t="s">
        <v>43</v>
      </c>
      <c r="C49" s="2">
        <v>22</v>
      </c>
      <c r="D49" s="1">
        <v>179.7</v>
      </c>
      <c r="E49" s="1">
        <f t="shared" si="1"/>
        <v>1.9747126373222004</v>
      </c>
      <c r="F49" s="1">
        <f t="shared" si="2"/>
        <v>19747.126373222003</v>
      </c>
      <c r="G49" s="1">
        <f t="shared" si="3"/>
        <v>197.47126373222002</v>
      </c>
      <c r="H49" s="5" t="s">
        <v>30</v>
      </c>
      <c r="I49" s="2">
        <v>140</v>
      </c>
      <c r="J49" s="3">
        <v>1.0149999999999999</v>
      </c>
      <c r="K49" s="1">
        <v>34.799999999999997</v>
      </c>
      <c r="L49" s="1">
        <v>55.2</v>
      </c>
      <c r="M49" s="1">
        <v>78.12</v>
      </c>
      <c r="N49" s="1">
        <v>77.709999999999994</v>
      </c>
      <c r="O49" s="1">
        <f t="shared" si="4"/>
        <v>0.4100000000000108</v>
      </c>
      <c r="P49" s="1">
        <f t="shared" si="5"/>
        <v>2.0500000000000539E-2</v>
      </c>
      <c r="Q49" s="1">
        <f t="shared" si="10"/>
        <v>410.0000000000108</v>
      </c>
      <c r="R49" s="1">
        <v>36.4</v>
      </c>
      <c r="S49" s="1">
        <v>37.1</v>
      </c>
      <c r="T49" s="1">
        <f t="shared" si="6"/>
        <v>0.70000000000000284</v>
      </c>
      <c r="U49" s="3">
        <v>3.948</v>
      </c>
      <c r="V49" s="3">
        <v>4.4740000000000002</v>
      </c>
      <c r="W49" s="3">
        <f t="shared" si="7"/>
        <v>0.52600000000000025</v>
      </c>
      <c r="X49" s="2">
        <v>20</v>
      </c>
      <c r="Y49" s="3">
        <f t="shared" si="8"/>
        <v>26.300000000000011</v>
      </c>
      <c r="Z49" s="4">
        <v>0.16170000000000001</v>
      </c>
      <c r="AA49" s="3">
        <f t="shared" si="9"/>
        <v>162.64687693259128</v>
      </c>
    </row>
    <row r="50" spans="1:27" x14ac:dyDescent="0.25">
      <c r="A50" s="5" t="s">
        <v>20</v>
      </c>
      <c r="B50" s="5" t="s">
        <v>46</v>
      </c>
      <c r="C50" s="2">
        <v>22</v>
      </c>
      <c r="D50" s="1">
        <v>179.7</v>
      </c>
      <c r="E50" s="1">
        <f t="shared" si="1"/>
        <v>1.9738277111575198</v>
      </c>
      <c r="F50" s="1">
        <f t="shared" si="2"/>
        <v>19738.277111575197</v>
      </c>
      <c r="G50" s="1">
        <f t="shared" si="3"/>
        <v>197.38277111575198</v>
      </c>
      <c r="H50" s="5" t="s">
        <v>30</v>
      </c>
      <c r="I50" s="2">
        <v>141</v>
      </c>
      <c r="J50" s="3">
        <v>1.0169999999999999</v>
      </c>
      <c r="K50" s="1">
        <v>35</v>
      </c>
      <c r="L50" s="1">
        <v>55.8</v>
      </c>
      <c r="M50" s="1">
        <v>78.05</v>
      </c>
      <c r="N50" s="1">
        <v>77.56</v>
      </c>
      <c r="O50" s="1">
        <f t="shared" si="4"/>
        <v>0.48999999999999488</v>
      </c>
      <c r="P50" s="1">
        <f t="shared" si="5"/>
        <v>2.4499999999999744E-2</v>
      </c>
      <c r="Q50" s="1">
        <f t="shared" si="10"/>
        <v>489.99999999999488</v>
      </c>
      <c r="R50" s="1">
        <v>37.200000000000003</v>
      </c>
      <c r="S50" s="1">
        <v>37.9</v>
      </c>
      <c r="T50" s="1">
        <f t="shared" si="6"/>
        <v>0.69999999999999574</v>
      </c>
      <c r="U50" s="3">
        <v>3.9169999999999998</v>
      </c>
      <c r="V50" s="3">
        <v>4.5679999999999996</v>
      </c>
      <c r="W50" s="3">
        <f t="shared" si="7"/>
        <v>0.6509999999999998</v>
      </c>
      <c r="X50" s="2">
        <v>20</v>
      </c>
      <c r="Y50" s="3">
        <f t="shared" si="8"/>
        <v>32.54999999999999</v>
      </c>
      <c r="Z50" s="4">
        <v>0.16170000000000001</v>
      </c>
      <c r="AA50" s="3">
        <f t="shared" si="9"/>
        <v>201.29870129870122</v>
      </c>
    </row>
    <row r="51" spans="1:27" x14ac:dyDescent="0.25">
      <c r="A51" s="5" t="s">
        <v>20</v>
      </c>
      <c r="B51" s="5" t="s">
        <v>45</v>
      </c>
      <c r="C51" s="2">
        <v>22</v>
      </c>
      <c r="D51" s="1">
        <v>179.7</v>
      </c>
      <c r="E51" s="1">
        <f t="shared" si="1"/>
        <v>1.9738277111575198</v>
      </c>
      <c r="F51" s="1">
        <f t="shared" si="2"/>
        <v>19738.277111575197</v>
      </c>
      <c r="G51" s="1">
        <f t="shared" si="3"/>
        <v>197.38277111575198</v>
      </c>
      <c r="H51" s="5" t="s">
        <v>30</v>
      </c>
      <c r="I51" s="2">
        <v>138</v>
      </c>
      <c r="J51" s="3">
        <v>1.0169999999999999</v>
      </c>
      <c r="K51" s="1">
        <v>35</v>
      </c>
      <c r="L51" s="1">
        <v>55.8</v>
      </c>
      <c r="M51" s="1">
        <v>78.05</v>
      </c>
      <c r="N51" s="1">
        <v>77.56</v>
      </c>
      <c r="O51" s="1">
        <f t="shared" si="4"/>
        <v>0.48999999999999488</v>
      </c>
      <c r="P51" s="1">
        <f t="shared" si="5"/>
        <v>2.4499999999999744E-2</v>
      </c>
      <c r="Q51" s="1">
        <f t="shared" si="10"/>
        <v>489.99999999999488</v>
      </c>
      <c r="R51" s="1">
        <v>37.200000000000003</v>
      </c>
      <c r="S51" s="1">
        <v>37.9</v>
      </c>
      <c r="T51" s="1">
        <f t="shared" si="6"/>
        <v>0.69999999999999574</v>
      </c>
      <c r="U51" s="3">
        <v>3.8530000000000002</v>
      </c>
      <c r="V51" s="3">
        <v>4.6029999999999998</v>
      </c>
      <c r="W51" s="3">
        <f t="shared" si="7"/>
        <v>0.74999999999999956</v>
      </c>
      <c r="X51" s="2">
        <v>20</v>
      </c>
      <c r="Y51" s="3">
        <f t="shared" si="8"/>
        <v>37.499999999999979</v>
      </c>
      <c r="Z51" s="4">
        <v>0.16170000000000001</v>
      </c>
      <c r="AA51" s="3">
        <f t="shared" si="9"/>
        <v>231.91094619666035</v>
      </c>
    </row>
    <row r="52" spans="1:27" x14ac:dyDescent="0.25">
      <c r="A52" s="5" t="s">
        <v>20</v>
      </c>
      <c r="B52" s="5" t="s">
        <v>44</v>
      </c>
      <c r="C52" s="2">
        <v>22</v>
      </c>
      <c r="D52" s="1">
        <v>179.7</v>
      </c>
      <c r="E52" s="1">
        <f t="shared" si="1"/>
        <v>1.9747126373222004</v>
      </c>
      <c r="F52" s="1">
        <f t="shared" si="2"/>
        <v>19747.126373222003</v>
      </c>
      <c r="G52" s="1">
        <f t="shared" si="3"/>
        <v>197.47126373222002</v>
      </c>
      <c r="H52" s="5" t="s">
        <v>30</v>
      </c>
      <c r="I52" s="2">
        <v>141</v>
      </c>
      <c r="J52" s="3">
        <v>1.0149999999999999</v>
      </c>
      <c r="K52" s="1">
        <v>34.799999999999997</v>
      </c>
      <c r="L52" s="1">
        <v>55.2</v>
      </c>
      <c r="M52" s="1">
        <v>78.12</v>
      </c>
      <c r="N52" s="1">
        <v>77.709999999999994</v>
      </c>
      <c r="O52" s="1">
        <f t="shared" si="4"/>
        <v>0.4100000000000108</v>
      </c>
      <c r="P52" s="1">
        <f t="shared" si="5"/>
        <v>2.0500000000000539E-2</v>
      </c>
      <c r="Q52" s="1">
        <f t="shared" si="10"/>
        <v>410.0000000000108</v>
      </c>
      <c r="R52" s="1">
        <v>36.4</v>
      </c>
      <c r="S52" s="1">
        <v>37.1</v>
      </c>
      <c r="T52" s="1">
        <f t="shared" si="6"/>
        <v>0.70000000000000284</v>
      </c>
      <c r="U52" s="3">
        <v>3.8660000000000001</v>
      </c>
      <c r="V52" s="3">
        <v>4.3410000000000002</v>
      </c>
      <c r="W52" s="3">
        <f t="shared" si="7"/>
        <v>0.47500000000000009</v>
      </c>
      <c r="X52" s="2">
        <v>20</v>
      </c>
      <c r="Y52" s="3">
        <f t="shared" si="8"/>
        <v>23.750000000000004</v>
      </c>
      <c r="Z52" s="4">
        <v>0.16170000000000001</v>
      </c>
      <c r="AA52" s="3">
        <f t="shared" si="9"/>
        <v>146.87693259121832</v>
      </c>
    </row>
    <row r="53" spans="1:27" x14ac:dyDescent="0.25">
      <c r="A53" s="5" t="s">
        <v>21</v>
      </c>
      <c r="B53" s="5" t="s">
        <v>43</v>
      </c>
      <c r="C53" s="2">
        <v>23</v>
      </c>
      <c r="D53" s="1">
        <v>163.30000000000001</v>
      </c>
      <c r="E53" s="1">
        <f t="shared" si="1"/>
        <v>1.5885334781209715</v>
      </c>
      <c r="F53" s="1">
        <f t="shared" si="2"/>
        <v>15885.334781209714</v>
      </c>
      <c r="G53" s="1">
        <f t="shared" si="3"/>
        <v>158.85334781209716</v>
      </c>
      <c r="H53" s="5" t="s">
        <v>31</v>
      </c>
      <c r="I53" s="2">
        <v>138</v>
      </c>
      <c r="J53" s="3">
        <v>1.018</v>
      </c>
      <c r="K53" s="1">
        <v>34.799999999999997</v>
      </c>
      <c r="L53" s="1">
        <v>55.2</v>
      </c>
      <c r="M53" s="1">
        <v>55.63</v>
      </c>
      <c r="N53" s="1">
        <v>55.45</v>
      </c>
      <c r="O53" s="1">
        <f t="shared" si="4"/>
        <v>0.17999999999999972</v>
      </c>
      <c r="P53" s="1">
        <f t="shared" si="5"/>
        <v>8.9999999999999854E-3</v>
      </c>
      <c r="Q53" s="1">
        <f t="shared" si="10"/>
        <v>179.99999999999972</v>
      </c>
      <c r="R53" s="1">
        <v>37</v>
      </c>
      <c r="S53" s="1">
        <v>37.299999999999997</v>
      </c>
      <c r="T53" s="1">
        <f t="shared" si="6"/>
        <v>0.29999999999999716</v>
      </c>
      <c r="U53" s="3">
        <v>3.93</v>
      </c>
      <c r="V53" s="3">
        <v>4.548</v>
      </c>
      <c r="W53" s="3">
        <f t="shared" si="7"/>
        <v>0.61799999999999988</v>
      </c>
      <c r="X53" s="2">
        <v>20</v>
      </c>
      <c r="Y53" s="3">
        <f t="shared" si="8"/>
        <v>30.899999999999995</v>
      </c>
      <c r="Z53" s="4">
        <v>0.16170000000000001</v>
      </c>
      <c r="AA53" s="3">
        <f t="shared" si="9"/>
        <v>191.0946196660482</v>
      </c>
    </row>
    <row r="54" spans="1:27" x14ac:dyDescent="0.25">
      <c r="A54" s="5" t="s">
        <v>21</v>
      </c>
      <c r="B54" s="5" t="s">
        <v>46</v>
      </c>
      <c r="C54" s="2">
        <v>23</v>
      </c>
      <c r="D54" s="1">
        <v>163.30000000000001</v>
      </c>
      <c r="E54" s="1">
        <f t="shared" si="1"/>
        <v>1.5885334781209715</v>
      </c>
      <c r="F54" s="1">
        <f t="shared" si="2"/>
        <v>15885.334781209714</v>
      </c>
      <c r="G54" s="1">
        <f t="shared" si="3"/>
        <v>158.85334781209716</v>
      </c>
      <c r="H54" s="5" t="s">
        <v>31</v>
      </c>
      <c r="I54" s="2">
        <v>138</v>
      </c>
      <c r="J54" s="3">
        <v>1.018</v>
      </c>
      <c r="K54" s="1">
        <v>34.799999999999997</v>
      </c>
      <c r="L54" s="1">
        <v>55.2</v>
      </c>
      <c r="M54" s="1">
        <v>55.63</v>
      </c>
      <c r="N54" s="1">
        <v>55.45</v>
      </c>
      <c r="O54" s="1">
        <f t="shared" si="4"/>
        <v>0.17999999999999972</v>
      </c>
      <c r="P54" s="1">
        <f t="shared" si="5"/>
        <v>8.9999999999999854E-3</v>
      </c>
      <c r="Q54" s="1">
        <f t="shared" si="10"/>
        <v>179.99999999999972</v>
      </c>
      <c r="R54" s="1">
        <v>37</v>
      </c>
      <c r="S54" s="1">
        <v>37.299999999999997</v>
      </c>
      <c r="T54" s="1">
        <f t="shared" si="6"/>
        <v>0.29999999999999716</v>
      </c>
      <c r="U54" s="3">
        <v>3.923</v>
      </c>
      <c r="V54" s="3">
        <v>4.2480000000000002</v>
      </c>
      <c r="W54" s="3">
        <f t="shared" si="7"/>
        <v>0.32500000000000018</v>
      </c>
      <c r="X54" s="2">
        <v>20</v>
      </c>
      <c r="Y54" s="3">
        <f t="shared" si="8"/>
        <v>16.250000000000007</v>
      </c>
      <c r="Z54" s="4">
        <v>0.16170000000000001</v>
      </c>
      <c r="AA54" s="3">
        <f t="shared" si="9"/>
        <v>100.49474335188624</v>
      </c>
    </row>
    <row r="55" spans="1:27" x14ac:dyDescent="0.25">
      <c r="A55" s="5" t="s">
        <v>21</v>
      </c>
      <c r="B55" s="5" t="s">
        <v>45</v>
      </c>
      <c r="C55" s="2">
        <v>23</v>
      </c>
      <c r="D55" s="1">
        <v>163.30000000000001</v>
      </c>
      <c r="E55" s="1">
        <f t="shared" si="1"/>
        <v>1.5721726827687996</v>
      </c>
      <c r="F55" s="1">
        <f t="shared" si="2"/>
        <v>15721.726827687997</v>
      </c>
      <c r="G55" s="1">
        <f t="shared" si="3"/>
        <v>157.21726827687996</v>
      </c>
      <c r="H55" s="5" t="s">
        <v>31</v>
      </c>
      <c r="I55" s="2">
        <v>132</v>
      </c>
      <c r="J55" s="3">
        <v>1.014</v>
      </c>
      <c r="K55" s="1">
        <v>35</v>
      </c>
      <c r="L55" s="1">
        <v>55</v>
      </c>
      <c r="M55" s="1">
        <v>54.49</v>
      </c>
      <c r="N55" s="1">
        <v>54.18</v>
      </c>
      <c r="O55" s="1">
        <f t="shared" si="4"/>
        <v>0.31000000000000227</v>
      </c>
      <c r="P55" s="1">
        <f t="shared" si="5"/>
        <v>1.5500000000000114E-2</v>
      </c>
      <c r="Q55" s="1">
        <f t="shared" si="10"/>
        <v>310.00000000000227</v>
      </c>
      <c r="R55" s="1">
        <v>37.1</v>
      </c>
      <c r="S55" s="1">
        <v>37.200000000000003</v>
      </c>
      <c r="T55" s="1">
        <f t="shared" si="6"/>
        <v>0.10000000000000142</v>
      </c>
      <c r="U55" s="3">
        <v>3.8679999999999999</v>
      </c>
      <c r="V55" s="3">
        <v>4.2629999999999999</v>
      </c>
      <c r="W55" s="3">
        <f t="shared" si="7"/>
        <v>0.39500000000000002</v>
      </c>
      <c r="X55" s="2">
        <v>20</v>
      </c>
      <c r="Y55" s="3">
        <f t="shared" si="8"/>
        <v>19.75</v>
      </c>
      <c r="Z55" s="4">
        <v>0.16170000000000001</v>
      </c>
      <c r="AA55" s="3">
        <f t="shared" si="9"/>
        <v>122.13976499690784</v>
      </c>
    </row>
    <row r="56" spans="1:27" x14ac:dyDescent="0.25">
      <c r="A56" s="5" t="s">
        <v>21</v>
      </c>
      <c r="B56" s="5" t="s">
        <v>44</v>
      </c>
      <c r="C56" s="2">
        <v>23</v>
      </c>
      <c r="D56" s="1">
        <v>163.30000000000001</v>
      </c>
      <c r="E56" s="1">
        <f t="shared" si="1"/>
        <v>1.5721726827687996</v>
      </c>
      <c r="F56" s="1">
        <f t="shared" si="2"/>
        <v>15721.726827687997</v>
      </c>
      <c r="G56" s="1">
        <f t="shared" si="3"/>
        <v>157.21726827687996</v>
      </c>
      <c r="H56" s="5" t="s">
        <v>31</v>
      </c>
      <c r="I56" s="2">
        <v>132</v>
      </c>
      <c r="J56" s="3">
        <v>1.014</v>
      </c>
      <c r="K56" s="1">
        <v>35</v>
      </c>
      <c r="L56" s="1">
        <v>55</v>
      </c>
      <c r="M56" s="1">
        <v>54.49</v>
      </c>
      <c r="N56" s="1">
        <v>54.18</v>
      </c>
      <c r="O56" s="1">
        <f t="shared" si="4"/>
        <v>0.31000000000000227</v>
      </c>
      <c r="P56" s="1">
        <f t="shared" si="5"/>
        <v>1.5500000000000114E-2</v>
      </c>
      <c r="Q56" s="1">
        <f t="shared" si="10"/>
        <v>310.00000000000227</v>
      </c>
      <c r="R56" s="1">
        <v>37.1</v>
      </c>
      <c r="S56" s="1">
        <v>37.200000000000003</v>
      </c>
      <c r="T56" s="1">
        <f t="shared" si="6"/>
        <v>0.10000000000000142</v>
      </c>
      <c r="U56" s="3">
        <v>3.86</v>
      </c>
      <c r="V56" s="3">
        <v>4.2640000000000002</v>
      </c>
      <c r="W56" s="3">
        <f t="shared" si="7"/>
        <v>0.40400000000000036</v>
      </c>
      <c r="X56" s="2">
        <v>20</v>
      </c>
      <c r="Y56" s="3">
        <f t="shared" si="8"/>
        <v>20.200000000000017</v>
      </c>
      <c r="Z56" s="4">
        <v>0.16170000000000001</v>
      </c>
      <c r="AA56" s="3">
        <f t="shared" si="9"/>
        <v>124.92269635126787</v>
      </c>
    </row>
    <row r="57" spans="1:27" x14ac:dyDescent="0.25">
      <c r="A57" s="5" t="s">
        <v>22</v>
      </c>
      <c r="B57" s="5" t="s">
        <v>43</v>
      </c>
      <c r="C57" s="2">
        <v>33</v>
      </c>
      <c r="D57" s="1">
        <v>173.9</v>
      </c>
      <c r="E57" s="1">
        <f t="shared" si="1"/>
        <v>2.0197534915594693</v>
      </c>
      <c r="F57" s="1">
        <f t="shared" si="2"/>
        <v>20197.534915594693</v>
      </c>
      <c r="G57" s="1">
        <f t="shared" si="3"/>
        <v>201.97534915594693</v>
      </c>
      <c r="H57" s="5" t="s">
        <v>30</v>
      </c>
      <c r="I57" s="2">
        <v>138</v>
      </c>
      <c r="J57" s="3">
        <v>1.01</v>
      </c>
      <c r="K57" s="1">
        <v>35.200000000000003</v>
      </c>
      <c r="L57" s="1">
        <v>55.7</v>
      </c>
      <c r="M57" s="1">
        <v>84.45</v>
      </c>
      <c r="N57" s="1">
        <v>84.09</v>
      </c>
      <c r="O57" s="1">
        <f t="shared" si="4"/>
        <v>0.35999999999999943</v>
      </c>
      <c r="P57" s="1">
        <f t="shared" si="5"/>
        <v>1.7999999999999971E-2</v>
      </c>
      <c r="Q57" s="1">
        <f t="shared" si="10"/>
        <v>359.99999999999943</v>
      </c>
      <c r="R57" s="1">
        <v>36.9</v>
      </c>
      <c r="S57" s="1">
        <v>37.299999999999997</v>
      </c>
      <c r="T57" s="1">
        <f t="shared" si="6"/>
        <v>0.39999999999999858</v>
      </c>
      <c r="U57" s="3">
        <v>3.8450000000000002</v>
      </c>
      <c r="V57" s="3">
        <v>4.4909999999999997</v>
      </c>
      <c r="W57" s="3">
        <f t="shared" si="7"/>
        <v>0.64599999999999946</v>
      </c>
      <c r="X57" s="2">
        <v>20</v>
      </c>
      <c r="Y57" s="3">
        <f t="shared" si="8"/>
        <v>32.299999999999976</v>
      </c>
      <c r="Z57" s="4">
        <v>0.16170000000000001</v>
      </c>
      <c r="AA57" s="3">
        <f t="shared" si="9"/>
        <v>199.75262832405673</v>
      </c>
    </row>
    <row r="58" spans="1:27" x14ac:dyDescent="0.25">
      <c r="A58" s="5" t="s">
        <v>22</v>
      </c>
      <c r="B58" s="5" t="s">
        <v>46</v>
      </c>
      <c r="C58" s="2">
        <v>33</v>
      </c>
      <c r="D58" s="1">
        <v>173.9</v>
      </c>
      <c r="E58" s="1">
        <f t="shared" si="1"/>
        <v>2.0020976499661547</v>
      </c>
      <c r="F58" s="1">
        <f t="shared" si="2"/>
        <v>20020.976499661549</v>
      </c>
      <c r="G58" s="1">
        <f t="shared" si="3"/>
        <v>200.20976499661549</v>
      </c>
      <c r="H58" s="5" t="s">
        <v>30</v>
      </c>
      <c r="I58" s="2">
        <v>135</v>
      </c>
      <c r="J58" s="3">
        <v>1.0129999999999999</v>
      </c>
      <c r="K58" s="1">
        <v>35.6</v>
      </c>
      <c r="L58" s="1">
        <v>55.2</v>
      </c>
      <c r="M58" s="1">
        <v>82.98</v>
      </c>
      <c r="N58" s="1">
        <v>82.53</v>
      </c>
      <c r="O58" s="1">
        <f t="shared" si="4"/>
        <v>0.45000000000000284</v>
      </c>
      <c r="P58" s="1">
        <f t="shared" si="5"/>
        <v>2.2500000000000141E-2</v>
      </c>
      <c r="Q58" s="1">
        <f t="shared" si="10"/>
        <v>450.00000000000284</v>
      </c>
      <c r="R58" s="1">
        <v>36.4</v>
      </c>
      <c r="S58" s="1">
        <v>36.799999999999997</v>
      </c>
      <c r="T58" s="1">
        <f t="shared" si="6"/>
        <v>0.39999999999999858</v>
      </c>
      <c r="U58" s="3">
        <v>3.9359999999999999</v>
      </c>
      <c r="V58" s="3">
        <v>4.5830000000000002</v>
      </c>
      <c r="W58" s="3">
        <f t="shared" si="7"/>
        <v>0.64700000000000024</v>
      </c>
      <c r="X58" s="2">
        <v>20</v>
      </c>
      <c r="Y58" s="3">
        <f t="shared" si="8"/>
        <v>32.350000000000009</v>
      </c>
      <c r="Z58" s="4">
        <v>0.16170000000000001</v>
      </c>
      <c r="AA58" s="3">
        <f t="shared" si="9"/>
        <v>200.0618429189858</v>
      </c>
    </row>
    <row r="59" spans="1:27" x14ac:dyDescent="0.25">
      <c r="A59" s="5" t="s">
        <v>22</v>
      </c>
      <c r="B59" s="5" t="s">
        <v>45</v>
      </c>
      <c r="C59" s="2">
        <v>33</v>
      </c>
      <c r="D59" s="1">
        <v>173.9</v>
      </c>
      <c r="E59" s="1">
        <f t="shared" si="1"/>
        <v>2.0020976499661547</v>
      </c>
      <c r="F59" s="1">
        <f t="shared" si="2"/>
        <v>20020.976499661549</v>
      </c>
      <c r="G59" s="1">
        <f t="shared" si="3"/>
        <v>200.20976499661549</v>
      </c>
      <c r="H59" s="5" t="s">
        <v>30</v>
      </c>
      <c r="I59" s="2">
        <v>135</v>
      </c>
      <c r="J59" s="3">
        <v>1.0129999999999999</v>
      </c>
      <c r="K59" s="1">
        <v>35.6</v>
      </c>
      <c r="L59" s="1">
        <v>55.2</v>
      </c>
      <c r="M59" s="1">
        <v>82.98</v>
      </c>
      <c r="N59" s="1">
        <v>82.53</v>
      </c>
      <c r="O59" s="1">
        <f t="shared" si="4"/>
        <v>0.45000000000000284</v>
      </c>
      <c r="P59" s="1">
        <f t="shared" si="5"/>
        <v>2.2500000000000141E-2</v>
      </c>
      <c r="Q59" s="1">
        <f t="shared" si="10"/>
        <v>450.00000000000284</v>
      </c>
      <c r="R59" s="1">
        <v>36.4</v>
      </c>
      <c r="S59" s="1">
        <v>36.799999999999997</v>
      </c>
      <c r="T59" s="1">
        <f t="shared" si="6"/>
        <v>0.39999999999999858</v>
      </c>
      <c r="U59" s="3">
        <v>3.8370000000000002</v>
      </c>
      <c r="V59" s="3">
        <v>4.4219999999999997</v>
      </c>
      <c r="W59" s="3">
        <f t="shared" si="7"/>
        <v>0.58499999999999952</v>
      </c>
      <c r="X59" s="2">
        <v>20</v>
      </c>
      <c r="Y59" s="3">
        <f t="shared" si="8"/>
        <v>29.249999999999979</v>
      </c>
      <c r="Z59" s="4">
        <v>0.16170000000000001</v>
      </c>
      <c r="AA59" s="3">
        <f t="shared" si="9"/>
        <v>180.89053803339505</v>
      </c>
    </row>
    <row r="60" spans="1:27" x14ac:dyDescent="0.25">
      <c r="A60" s="5" t="s">
        <v>22</v>
      </c>
      <c r="B60" s="5" t="s">
        <v>44</v>
      </c>
      <c r="C60" s="2">
        <v>33</v>
      </c>
      <c r="D60" s="1">
        <v>173.9</v>
      </c>
      <c r="E60" s="1">
        <f t="shared" si="1"/>
        <v>2.0197534915594693</v>
      </c>
      <c r="F60" s="1">
        <f t="shared" si="2"/>
        <v>20197.534915594693</v>
      </c>
      <c r="G60" s="1">
        <f t="shared" si="3"/>
        <v>201.97534915594693</v>
      </c>
      <c r="H60" s="5" t="s">
        <v>30</v>
      </c>
      <c r="I60" s="2">
        <v>138</v>
      </c>
      <c r="J60" s="3">
        <v>1.01</v>
      </c>
      <c r="K60" s="1">
        <v>35.200000000000003</v>
      </c>
      <c r="L60" s="1">
        <v>55.7</v>
      </c>
      <c r="M60" s="1">
        <v>84.45</v>
      </c>
      <c r="N60" s="1">
        <v>84.9</v>
      </c>
      <c r="O60" s="1">
        <f t="shared" si="4"/>
        <v>-0.45000000000000284</v>
      </c>
      <c r="P60" s="1">
        <f t="shared" si="5"/>
        <v>-2.2500000000000141E-2</v>
      </c>
      <c r="Q60" s="1">
        <f t="shared" si="10"/>
        <v>-450.00000000000284</v>
      </c>
      <c r="R60" s="1">
        <v>36.9</v>
      </c>
      <c r="S60" s="1">
        <v>37.299999999999997</v>
      </c>
      <c r="T60" s="1">
        <f t="shared" si="6"/>
        <v>0.39999999999999858</v>
      </c>
      <c r="U60" s="3">
        <v>3.9180000000000001</v>
      </c>
      <c r="V60" s="3">
        <v>4.29</v>
      </c>
      <c r="W60" s="3">
        <f t="shared" si="7"/>
        <v>0.37199999999999989</v>
      </c>
      <c r="X60" s="2">
        <v>20</v>
      </c>
      <c r="Y60" s="3">
        <f t="shared" si="8"/>
        <v>18.599999999999994</v>
      </c>
      <c r="Z60" s="4">
        <v>0.16170000000000001</v>
      </c>
      <c r="AA60" s="3">
        <f t="shared" si="9"/>
        <v>115.02782931354356</v>
      </c>
    </row>
    <row r="61" spans="1:27" x14ac:dyDescent="0.25">
      <c r="A61" s="5" t="s">
        <v>23</v>
      </c>
      <c r="B61" s="5" t="s">
        <v>43</v>
      </c>
      <c r="C61" s="2">
        <v>30</v>
      </c>
      <c r="D61" s="1">
        <v>158</v>
      </c>
      <c r="E61" s="1">
        <f t="shared" si="1"/>
        <v>1.5270287052530045</v>
      </c>
      <c r="F61" s="1">
        <f t="shared" si="2"/>
        <v>15270.287052530044</v>
      </c>
      <c r="G61" s="1">
        <f t="shared" si="3"/>
        <v>152.70287052530045</v>
      </c>
      <c r="H61" s="5" t="s">
        <v>30</v>
      </c>
      <c r="I61" s="2">
        <v>127</v>
      </c>
      <c r="J61" s="3">
        <v>1.018</v>
      </c>
      <c r="K61" s="1">
        <v>35</v>
      </c>
      <c r="L61" s="1">
        <v>55.2</v>
      </c>
      <c r="M61" s="1">
        <v>53.13</v>
      </c>
      <c r="N61" s="1">
        <v>52.82</v>
      </c>
      <c r="O61" s="1">
        <f t="shared" si="4"/>
        <v>0.31000000000000227</v>
      </c>
      <c r="P61" s="1">
        <f t="shared" si="5"/>
        <v>1.5500000000000114E-2</v>
      </c>
      <c r="Q61" s="1">
        <f t="shared" si="10"/>
        <v>310.00000000000227</v>
      </c>
      <c r="R61" s="1">
        <v>36.700000000000003</v>
      </c>
      <c r="S61" s="1">
        <v>37.4</v>
      </c>
      <c r="T61" s="1">
        <f t="shared" si="6"/>
        <v>0.69999999999999574</v>
      </c>
      <c r="U61" s="3">
        <v>3.83</v>
      </c>
      <c r="V61" s="3">
        <v>4.4169999999999998</v>
      </c>
      <c r="W61" s="3">
        <f t="shared" si="7"/>
        <v>0.58699999999999974</v>
      </c>
      <c r="X61" s="2">
        <v>20</v>
      </c>
      <c r="Y61" s="3">
        <f t="shared" si="8"/>
        <v>29.349999999999987</v>
      </c>
      <c r="Z61" s="4">
        <v>0.16170000000000001</v>
      </c>
      <c r="AA61" s="3">
        <f t="shared" si="9"/>
        <v>181.50896722325285</v>
      </c>
    </row>
    <row r="62" spans="1:27" x14ac:dyDescent="0.25">
      <c r="A62" s="5" t="s">
        <v>23</v>
      </c>
      <c r="B62" s="5" t="s">
        <v>46</v>
      </c>
      <c r="C62" s="2">
        <v>30</v>
      </c>
      <c r="D62" s="1">
        <v>158</v>
      </c>
      <c r="E62" s="1">
        <f t="shared" si="1"/>
        <v>1.5258786175694172</v>
      </c>
      <c r="F62" s="1">
        <f t="shared" si="2"/>
        <v>15258.786175694173</v>
      </c>
      <c r="G62" s="1">
        <f t="shared" si="3"/>
        <v>152.58786175694172</v>
      </c>
      <c r="H62" s="5" t="s">
        <v>30</v>
      </c>
      <c r="I62" s="2">
        <v>140</v>
      </c>
      <c r="J62" s="3">
        <v>1.01</v>
      </c>
      <c r="K62" s="1">
        <v>35.4</v>
      </c>
      <c r="L62" s="1">
        <v>54.9</v>
      </c>
      <c r="M62" s="1">
        <v>53.05</v>
      </c>
      <c r="N62" s="1">
        <v>52.74</v>
      </c>
      <c r="O62" s="1">
        <f t="shared" si="4"/>
        <v>0.30999999999999517</v>
      </c>
      <c r="P62" s="1">
        <f t="shared" si="5"/>
        <v>1.5499999999999759E-2</v>
      </c>
      <c r="Q62" s="1">
        <f t="shared" si="10"/>
        <v>309.99999999999517</v>
      </c>
      <c r="R62" s="1">
        <v>36.6</v>
      </c>
      <c r="S62" s="1">
        <v>37.200000000000003</v>
      </c>
      <c r="T62" s="1">
        <f t="shared" si="6"/>
        <v>0.60000000000000142</v>
      </c>
      <c r="U62" s="3">
        <v>3.8889999999999998</v>
      </c>
      <c r="V62" s="3">
        <v>4.5309999999999997</v>
      </c>
      <c r="W62" s="3">
        <f t="shared" si="7"/>
        <v>0.6419999999999999</v>
      </c>
      <c r="X62" s="2">
        <v>20</v>
      </c>
      <c r="Y62" s="3">
        <f t="shared" si="8"/>
        <v>32.099999999999994</v>
      </c>
      <c r="Z62" s="4">
        <v>0.16170000000000001</v>
      </c>
      <c r="AA62" s="3">
        <f t="shared" si="9"/>
        <v>198.51576994434132</v>
      </c>
    </row>
    <row r="63" spans="1:27" x14ac:dyDescent="0.25">
      <c r="A63" s="5" t="s">
        <v>23</v>
      </c>
      <c r="B63" s="5" t="s">
        <v>45</v>
      </c>
      <c r="C63" s="2">
        <v>30</v>
      </c>
      <c r="D63" s="1">
        <v>158</v>
      </c>
      <c r="E63" s="1">
        <f t="shared" si="1"/>
        <v>1.5258786175694172</v>
      </c>
      <c r="F63" s="1">
        <f t="shared" si="2"/>
        <v>15258.786175694173</v>
      </c>
      <c r="G63" s="1">
        <f t="shared" si="3"/>
        <v>152.58786175694172</v>
      </c>
      <c r="H63" s="5" t="s">
        <v>30</v>
      </c>
      <c r="I63" s="2">
        <v>140</v>
      </c>
      <c r="J63" s="3">
        <v>1.01</v>
      </c>
      <c r="K63" s="1">
        <v>35.4</v>
      </c>
      <c r="L63" s="1">
        <v>54.9</v>
      </c>
      <c r="M63" s="1">
        <v>53.05</v>
      </c>
      <c r="N63" s="1">
        <v>52.74</v>
      </c>
      <c r="O63" s="1">
        <f t="shared" si="4"/>
        <v>0.30999999999999517</v>
      </c>
      <c r="P63" s="1">
        <f t="shared" si="5"/>
        <v>1.5499999999999759E-2</v>
      </c>
      <c r="Q63" s="1">
        <f t="shared" si="10"/>
        <v>309.99999999999517</v>
      </c>
      <c r="R63" s="1">
        <v>36.6</v>
      </c>
      <c r="S63" s="1">
        <v>37.200000000000003</v>
      </c>
      <c r="T63" s="1">
        <f t="shared" si="6"/>
        <v>0.60000000000000142</v>
      </c>
      <c r="U63" s="3">
        <v>3.9820000000000002</v>
      </c>
      <c r="V63" s="3">
        <v>4.508</v>
      </c>
      <c r="W63" s="3">
        <f t="shared" si="7"/>
        <v>0.5259999999999998</v>
      </c>
      <c r="X63" s="2">
        <v>20</v>
      </c>
      <c r="Y63" s="3">
        <f t="shared" si="8"/>
        <v>26.29999999999999</v>
      </c>
      <c r="Z63" s="4">
        <v>0.16170000000000001</v>
      </c>
      <c r="AA63" s="3">
        <f t="shared" si="9"/>
        <v>162.64687693259114</v>
      </c>
    </row>
    <row r="64" spans="1:27" x14ac:dyDescent="0.25">
      <c r="A64" s="5" t="s">
        <v>23</v>
      </c>
      <c r="B64" s="5" t="s">
        <v>44</v>
      </c>
      <c r="C64" s="2">
        <v>30</v>
      </c>
      <c r="D64" s="1">
        <v>158</v>
      </c>
      <c r="E64" s="1">
        <f t="shared" si="1"/>
        <v>1.5270287052530045</v>
      </c>
      <c r="F64" s="1">
        <f t="shared" si="2"/>
        <v>15270.287052530044</v>
      </c>
      <c r="G64" s="1">
        <f t="shared" si="3"/>
        <v>152.70287052530045</v>
      </c>
      <c r="H64" s="5" t="s">
        <v>30</v>
      </c>
      <c r="I64" s="2">
        <v>127</v>
      </c>
      <c r="J64" s="3">
        <v>1.018</v>
      </c>
      <c r="K64" s="1">
        <v>35</v>
      </c>
      <c r="L64" s="1">
        <v>55.2</v>
      </c>
      <c r="M64" s="1">
        <v>53.13</v>
      </c>
      <c r="N64" s="1">
        <v>52.82</v>
      </c>
      <c r="O64" s="1">
        <f t="shared" si="4"/>
        <v>0.31000000000000227</v>
      </c>
      <c r="P64" s="1">
        <f t="shared" si="5"/>
        <v>1.5500000000000114E-2</v>
      </c>
      <c r="Q64" s="1">
        <f t="shared" si="10"/>
        <v>310.00000000000227</v>
      </c>
      <c r="R64" s="1">
        <v>36.700000000000003</v>
      </c>
      <c r="S64" s="1">
        <v>37.4</v>
      </c>
      <c r="T64" s="1">
        <f t="shared" si="6"/>
        <v>0.69999999999999574</v>
      </c>
      <c r="U64" s="3">
        <v>3.8420000000000001</v>
      </c>
      <c r="V64" s="3">
        <v>4.4969999999999999</v>
      </c>
      <c r="W64" s="3">
        <f t="shared" si="7"/>
        <v>0.6549999999999998</v>
      </c>
      <c r="X64" s="2">
        <v>20</v>
      </c>
      <c r="Y64" s="3">
        <f t="shared" si="8"/>
        <v>32.749999999999986</v>
      </c>
      <c r="Z64" s="4">
        <v>0.16170000000000001</v>
      </c>
      <c r="AA64" s="3">
        <f t="shared" si="9"/>
        <v>202.53555967841672</v>
      </c>
    </row>
    <row r="65" spans="1:27" x14ac:dyDescent="0.25">
      <c r="A65" s="5" t="s">
        <v>24</v>
      </c>
      <c r="B65" s="5" t="s">
        <v>43</v>
      </c>
      <c r="C65" s="2">
        <v>32</v>
      </c>
      <c r="D65" s="1">
        <v>156.19999999999999</v>
      </c>
      <c r="E65" s="1">
        <f t="shared" si="1"/>
        <v>1.6774294156370466</v>
      </c>
      <c r="F65" s="1">
        <f t="shared" si="2"/>
        <v>16774.294156370466</v>
      </c>
      <c r="G65" s="1">
        <f t="shared" si="3"/>
        <v>167.74294156370468</v>
      </c>
      <c r="H65" s="5" t="s">
        <v>31</v>
      </c>
      <c r="I65" s="2">
        <v>128</v>
      </c>
      <c r="J65" s="3">
        <v>1.0089999999999999</v>
      </c>
      <c r="K65" s="1">
        <v>35.1</v>
      </c>
      <c r="L65" s="1">
        <v>55.4</v>
      </c>
      <c r="M65" s="1">
        <v>64.849999999999994</v>
      </c>
      <c r="N65" s="1">
        <v>64.63</v>
      </c>
      <c r="O65" s="1">
        <f t="shared" si="4"/>
        <v>0.21999999999999886</v>
      </c>
      <c r="P65" s="1">
        <f t="shared" si="5"/>
        <v>1.0999999999999944E-2</v>
      </c>
      <c r="Q65" s="1">
        <f t="shared" si="10"/>
        <v>219.99999999999886</v>
      </c>
      <c r="R65" s="1">
        <v>36.799999999999997</v>
      </c>
      <c r="S65" s="1">
        <v>37</v>
      </c>
      <c r="T65" s="1">
        <f t="shared" si="6"/>
        <v>0.20000000000000284</v>
      </c>
      <c r="U65" s="3">
        <v>3.9249999999999998</v>
      </c>
      <c r="V65" s="3">
        <v>4.5449999999999999</v>
      </c>
      <c r="W65" s="3">
        <f t="shared" si="7"/>
        <v>0.62000000000000011</v>
      </c>
      <c r="X65" s="2">
        <v>20</v>
      </c>
      <c r="Y65" s="3">
        <f t="shared" si="8"/>
        <v>31.000000000000007</v>
      </c>
      <c r="Z65" s="4">
        <v>0.16170000000000001</v>
      </c>
      <c r="AA65" s="3">
        <f t="shared" si="9"/>
        <v>191.71304885590604</v>
      </c>
    </row>
    <row r="66" spans="1:27" x14ac:dyDescent="0.25">
      <c r="A66" s="5" t="s">
        <v>24</v>
      </c>
      <c r="B66" s="5" t="s">
        <v>46</v>
      </c>
      <c r="C66" s="2">
        <v>32</v>
      </c>
      <c r="D66" s="1">
        <v>156.19999999999999</v>
      </c>
      <c r="E66" s="1">
        <f t="shared" si="1"/>
        <v>1.6744521492117952</v>
      </c>
      <c r="F66" s="1">
        <f t="shared" si="2"/>
        <v>16744.52149211795</v>
      </c>
      <c r="G66" s="1">
        <f t="shared" si="3"/>
        <v>167.44521492117951</v>
      </c>
      <c r="H66" s="5" t="s">
        <v>31</v>
      </c>
      <c r="I66" s="2">
        <v>125</v>
      </c>
      <c r="J66" s="3">
        <v>1.016</v>
      </c>
      <c r="K66" s="1">
        <v>35.200000000000003</v>
      </c>
      <c r="L66" s="1">
        <v>55</v>
      </c>
      <c r="M66" s="1">
        <v>64.62</v>
      </c>
      <c r="N66" s="1">
        <v>64.48</v>
      </c>
      <c r="O66" s="1">
        <f t="shared" si="4"/>
        <v>0.14000000000000057</v>
      </c>
      <c r="P66" s="1">
        <f t="shared" si="5"/>
        <v>7.0000000000000288E-3</v>
      </c>
      <c r="Q66" s="1">
        <f t="shared" si="10"/>
        <v>140.00000000000057</v>
      </c>
      <c r="R66" s="1">
        <v>36.5</v>
      </c>
      <c r="S66" s="1">
        <v>37.200000000000003</v>
      </c>
      <c r="T66" s="1">
        <f t="shared" si="6"/>
        <v>0.70000000000000284</v>
      </c>
      <c r="U66" s="3">
        <v>3.91</v>
      </c>
      <c r="V66" s="3">
        <v>4.53</v>
      </c>
      <c r="W66" s="3">
        <f t="shared" si="7"/>
        <v>0.62000000000000011</v>
      </c>
      <c r="X66" s="2">
        <v>20</v>
      </c>
      <c r="Y66" s="3">
        <f t="shared" si="8"/>
        <v>31.000000000000007</v>
      </c>
      <c r="Z66" s="4">
        <v>0.16170000000000001</v>
      </c>
      <c r="AA66" s="3">
        <f t="shared" si="9"/>
        <v>191.71304885590604</v>
      </c>
    </row>
    <row r="67" spans="1:27" x14ac:dyDescent="0.25">
      <c r="A67" s="5" t="s">
        <v>24</v>
      </c>
      <c r="B67" s="5" t="s">
        <v>45</v>
      </c>
      <c r="C67" s="2">
        <v>32</v>
      </c>
      <c r="D67" s="1">
        <v>156.19999999999999</v>
      </c>
      <c r="E67" s="1">
        <f t="shared" si="1"/>
        <v>1.6744521492117952</v>
      </c>
      <c r="F67" s="1">
        <f t="shared" si="2"/>
        <v>16744.52149211795</v>
      </c>
      <c r="G67" s="1">
        <f t="shared" si="3"/>
        <v>167.44521492117951</v>
      </c>
      <c r="H67" s="5" t="s">
        <v>31</v>
      </c>
      <c r="I67" s="2">
        <v>125</v>
      </c>
      <c r="J67" s="3">
        <v>1.016</v>
      </c>
      <c r="K67" s="1">
        <v>35.200000000000003</v>
      </c>
      <c r="L67" s="1">
        <v>55</v>
      </c>
      <c r="M67" s="1">
        <v>64.62</v>
      </c>
      <c r="N67" s="1">
        <v>64.48</v>
      </c>
      <c r="O67" s="1">
        <f t="shared" si="4"/>
        <v>0.14000000000000057</v>
      </c>
      <c r="P67" s="1">
        <f t="shared" si="5"/>
        <v>7.0000000000000288E-3</v>
      </c>
      <c r="Q67" s="1">
        <f t="shared" si="10"/>
        <v>140.00000000000057</v>
      </c>
      <c r="R67" s="1">
        <v>36.5</v>
      </c>
      <c r="S67" s="1">
        <v>37.200000000000003</v>
      </c>
      <c r="T67" s="1">
        <f t="shared" si="6"/>
        <v>0.70000000000000284</v>
      </c>
      <c r="U67" s="3">
        <v>3.8969999999999998</v>
      </c>
      <c r="V67" s="3">
        <v>4.4720000000000004</v>
      </c>
      <c r="W67" s="3">
        <f t="shared" si="7"/>
        <v>0.57500000000000062</v>
      </c>
      <c r="X67" s="2">
        <v>20</v>
      </c>
      <c r="Y67" s="3">
        <f t="shared" si="8"/>
        <v>28.750000000000032</v>
      </c>
      <c r="Z67" s="4">
        <v>0.16170000000000001</v>
      </c>
      <c r="AA67" s="3">
        <f t="shared" si="9"/>
        <v>177.79839208410655</v>
      </c>
    </row>
    <row r="68" spans="1:27" x14ac:dyDescent="0.25">
      <c r="A68" s="5" t="s">
        <v>24</v>
      </c>
      <c r="B68" s="5" t="s">
        <v>44</v>
      </c>
      <c r="C68" s="2">
        <v>32</v>
      </c>
      <c r="D68" s="1">
        <v>156.19999999999999</v>
      </c>
      <c r="E68" s="1">
        <f t="shared" si="1"/>
        <v>1.6774294156370466</v>
      </c>
      <c r="F68" s="1">
        <f t="shared" si="2"/>
        <v>16774.294156370466</v>
      </c>
      <c r="G68" s="1">
        <f t="shared" si="3"/>
        <v>167.74294156370468</v>
      </c>
      <c r="H68" s="5" t="s">
        <v>31</v>
      </c>
      <c r="I68" s="2">
        <v>128</v>
      </c>
      <c r="J68" s="3">
        <v>1.0089999999999999</v>
      </c>
      <c r="K68" s="1">
        <v>35.1</v>
      </c>
      <c r="L68" s="1">
        <v>55.4</v>
      </c>
      <c r="M68" s="1">
        <v>64.849999999999994</v>
      </c>
      <c r="N68" s="1">
        <v>64.63</v>
      </c>
      <c r="O68" s="1">
        <f t="shared" si="4"/>
        <v>0.21999999999999886</v>
      </c>
      <c r="P68" s="1">
        <f t="shared" si="5"/>
        <v>1.0999999999999944E-2</v>
      </c>
      <c r="Q68" s="1">
        <f t="shared" si="10"/>
        <v>219.99999999999886</v>
      </c>
      <c r="R68" s="1">
        <v>36.799999999999997</v>
      </c>
      <c r="S68" s="1">
        <v>37</v>
      </c>
      <c r="T68" s="1">
        <f t="shared" si="6"/>
        <v>0.20000000000000284</v>
      </c>
      <c r="U68" s="3">
        <v>3.915</v>
      </c>
      <c r="V68" s="3">
        <v>4.3719999999999999</v>
      </c>
      <c r="W68" s="3">
        <f t="shared" si="7"/>
        <v>0.45699999999999985</v>
      </c>
      <c r="X68" s="2">
        <v>20</v>
      </c>
      <c r="Y68" s="3">
        <f t="shared" si="8"/>
        <v>22.849999999999991</v>
      </c>
      <c r="Z68" s="4">
        <v>0.16170000000000001</v>
      </c>
      <c r="AA68" s="3">
        <f t="shared" si="9"/>
        <v>141.3110698824984</v>
      </c>
    </row>
    <row r="69" spans="1:27" x14ac:dyDescent="0.25">
      <c r="A69" s="5" t="s">
        <v>25</v>
      </c>
      <c r="B69" s="5" t="s">
        <v>43</v>
      </c>
      <c r="C69" s="2">
        <v>23</v>
      </c>
      <c r="D69" s="1">
        <v>158.30000000000001</v>
      </c>
      <c r="E69" s="1">
        <f t="shared" si="1"/>
        <v>1.6397869949749233</v>
      </c>
      <c r="F69" s="1">
        <f t="shared" si="2"/>
        <v>16397.869949749234</v>
      </c>
      <c r="G69" s="1">
        <f t="shared" si="3"/>
        <v>163.97869949749236</v>
      </c>
      <c r="H69" s="5" t="s">
        <v>31</v>
      </c>
      <c r="I69" s="2">
        <v>132</v>
      </c>
      <c r="J69" s="3">
        <v>1.0149999999999999</v>
      </c>
      <c r="K69" s="1">
        <v>35.299999999999997</v>
      </c>
      <c r="L69" s="1">
        <v>55.1</v>
      </c>
      <c r="M69" s="1">
        <v>61.15</v>
      </c>
      <c r="N69" s="1">
        <v>60.97</v>
      </c>
      <c r="O69" s="1">
        <f t="shared" si="4"/>
        <v>0.17999999999999972</v>
      </c>
      <c r="P69" s="1">
        <f t="shared" si="5"/>
        <v>8.9999999999999854E-3</v>
      </c>
      <c r="Q69" s="1">
        <f t="shared" si="10"/>
        <v>179.99999999999972</v>
      </c>
      <c r="R69" s="1">
        <v>36.799999999999997</v>
      </c>
      <c r="S69" s="1">
        <v>37.200000000000003</v>
      </c>
      <c r="T69" s="1">
        <f t="shared" si="6"/>
        <v>0.40000000000000568</v>
      </c>
      <c r="U69" s="3">
        <v>3.92</v>
      </c>
      <c r="V69" s="3">
        <v>4.5039999999999996</v>
      </c>
      <c r="W69" s="3">
        <f t="shared" si="7"/>
        <v>0.58399999999999963</v>
      </c>
      <c r="X69" s="2">
        <v>20</v>
      </c>
      <c r="Y69" s="3">
        <f t="shared" si="8"/>
        <v>29.199999999999982</v>
      </c>
      <c r="Z69" s="4">
        <v>0.16170000000000001</v>
      </c>
      <c r="AA69" s="3">
        <f t="shared" si="9"/>
        <v>180.58132343846617</v>
      </c>
    </row>
    <row r="70" spans="1:27" x14ac:dyDescent="0.25">
      <c r="A70" s="5" t="s">
        <v>25</v>
      </c>
      <c r="B70" s="5" t="s">
        <v>46</v>
      </c>
      <c r="C70" s="2">
        <v>23</v>
      </c>
      <c r="D70" s="1">
        <v>158.30000000000001</v>
      </c>
      <c r="E70" s="1">
        <f t="shared" si="1"/>
        <v>1.64206475714774</v>
      </c>
      <c r="F70" s="1">
        <f t="shared" si="2"/>
        <v>16420.647571477399</v>
      </c>
      <c r="G70" s="1">
        <f t="shared" si="3"/>
        <v>164.206475714774</v>
      </c>
      <c r="H70" s="5" t="s">
        <v>31</v>
      </c>
      <c r="I70" s="2">
        <v>140</v>
      </c>
      <c r="J70" s="3">
        <v>1.012</v>
      </c>
      <c r="K70" s="1">
        <v>35.1</v>
      </c>
      <c r="L70" s="1">
        <v>54.7</v>
      </c>
      <c r="M70" s="1">
        <v>61.32</v>
      </c>
      <c r="N70" s="1">
        <v>61.07</v>
      </c>
      <c r="O70" s="1">
        <f t="shared" si="4"/>
        <v>0.25</v>
      </c>
      <c r="P70" s="1">
        <f t="shared" si="5"/>
        <v>1.2500000000000001E-2</v>
      </c>
      <c r="Q70" s="1">
        <f t="shared" si="10"/>
        <v>250</v>
      </c>
      <c r="R70" s="1">
        <v>37.5</v>
      </c>
      <c r="S70" s="1">
        <v>37.5</v>
      </c>
      <c r="T70" s="1">
        <f t="shared" si="6"/>
        <v>0</v>
      </c>
      <c r="U70" s="3">
        <v>3.8730000000000002</v>
      </c>
      <c r="V70" s="3">
        <v>4.37</v>
      </c>
      <c r="W70" s="3">
        <f t="shared" si="7"/>
        <v>0.49699999999999989</v>
      </c>
      <c r="X70" s="2">
        <v>20</v>
      </c>
      <c r="Y70" s="3">
        <f t="shared" si="8"/>
        <v>24.849999999999994</v>
      </c>
      <c r="Z70" s="4">
        <v>0.16170000000000001</v>
      </c>
      <c r="AA70" s="3">
        <f t="shared" si="9"/>
        <v>153.67965367965363</v>
      </c>
    </row>
    <row r="71" spans="1:27" x14ac:dyDescent="0.25">
      <c r="A71" s="5" t="s">
        <v>25</v>
      </c>
      <c r="B71" s="5" t="s">
        <v>45</v>
      </c>
      <c r="C71" s="2">
        <v>23</v>
      </c>
      <c r="D71" s="1">
        <v>158.30000000000001</v>
      </c>
      <c r="E71" s="1">
        <f t="shared" si="1"/>
        <v>1.6397869949749233</v>
      </c>
      <c r="F71" s="1">
        <f t="shared" si="2"/>
        <v>16397.869949749234</v>
      </c>
      <c r="G71" s="1">
        <f t="shared" si="3"/>
        <v>163.97869949749236</v>
      </c>
      <c r="H71" s="5" t="s">
        <v>31</v>
      </c>
      <c r="I71" s="2">
        <v>132</v>
      </c>
      <c r="J71" s="3">
        <v>1.0149999999999999</v>
      </c>
      <c r="K71" s="1">
        <v>35.299999999999997</v>
      </c>
      <c r="L71" s="1">
        <v>55.1</v>
      </c>
      <c r="M71" s="1">
        <v>61.15</v>
      </c>
      <c r="N71" s="1">
        <v>60.97</v>
      </c>
      <c r="O71" s="1">
        <f t="shared" si="4"/>
        <v>0.17999999999999972</v>
      </c>
      <c r="P71" s="1">
        <f t="shared" si="5"/>
        <v>8.9999999999999854E-3</v>
      </c>
      <c r="Q71" s="1">
        <f t="shared" si="10"/>
        <v>179.99999999999972</v>
      </c>
      <c r="R71" s="1">
        <v>36.799999999999997</v>
      </c>
      <c r="S71" s="1">
        <v>37.200000000000003</v>
      </c>
      <c r="T71" s="1">
        <f t="shared" si="6"/>
        <v>0.40000000000000568</v>
      </c>
      <c r="U71" s="3">
        <v>3.9119999999999999</v>
      </c>
      <c r="V71" s="3">
        <v>4.4269999999999996</v>
      </c>
      <c r="W71" s="3">
        <f t="shared" si="7"/>
        <v>0.51499999999999968</v>
      </c>
      <c r="X71" s="2">
        <v>20</v>
      </c>
      <c r="Y71" s="3">
        <f t="shared" si="8"/>
        <v>25.749999999999986</v>
      </c>
      <c r="Z71" s="4">
        <v>0.16170000000000001</v>
      </c>
      <c r="AA71" s="3">
        <f t="shared" si="9"/>
        <v>159.24551638837343</v>
      </c>
    </row>
    <row r="72" spans="1:27" x14ac:dyDescent="0.25">
      <c r="A72" s="5" t="s">
        <v>25</v>
      </c>
      <c r="B72" s="5" t="s">
        <v>44</v>
      </c>
      <c r="C72" s="2">
        <v>23</v>
      </c>
      <c r="D72" s="1">
        <v>158.30000000000001</v>
      </c>
      <c r="E72" s="1">
        <f t="shared" si="1"/>
        <v>1.64206475714774</v>
      </c>
      <c r="F72" s="1">
        <f t="shared" si="2"/>
        <v>16420.647571477399</v>
      </c>
      <c r="G72" s="1">
        <f t="shared" si="3"/>
        <v>164.206475714774</v>
      </c>
      <c r="H72" s="5" t="s">
        <v>31</v>
      </c>
      <c r="I72" s="2">
        <v>140</v>
      </c>
      <c r="J72" s="3">
        <v>1.012</v>
      </c>
      <c r="K72" s="1">
        <v>35.1</v>
      </c>
      <c r="L72" s="1">
        <v>54.7</v>
      </c>
      <c r="M72" s="1">
        <v>61.32</v>
      </c>
      <c r="N72" s="1">
        <v>61.07</v>
      </c>
      <c r="O72" s="1">
        <f t="shared" si="4"/>
        <v>0.25</v>
      </c>
      <c r="P72" s="1">
        <f t="shared" si="5"/>
        <v>1.2500000000000001E-2</v>
      </c>
      <c r="Q72" s="1">
        <f t="shared" si="10"/>
        <v>250</v>
      </c>
      <c r="R72" s="1">
        <v>37.5</v>
      </c>
      <c r="S72" s="1">
        <v>37.5</v>
      </c>
      <c r="T72" s="1">
        <f t="shared" si="6"/>
        <v>0</v>
      </c>
      <c r="U72" s="3">
        <v>3.907</v>
      </c>
      <c r="V72" s="3">
        <v>4.4340000000000002</v>
      </c>
      <c r="W72" s="3">
        <f t="shared" si="7"/>
        <v>0.52700000000000014</v>
      </c>
      <c r="X72" s="2">
        <v>20</v>
      </c>
      <c r="Y72" s="3">
        <f t="shared" si="8"/>
        <v>26.350000000000005</v>
      </c>
      <c r="Z72" s="4">
        <v>0.16170000000000001</v>
      </c>
      <c r="AA72" s="3">
        <f t="shared" si="9"/>
        <v>162.95609152752013</v>
      </c>
    </row>
    <row r="74" spans="1:27" x14ac:dyDescent="0.25">
      <c r="B74"/>
      <c r="H74"/>
      <c r="I74" s="7" t="s">
        <v>48</v>
      </c>
    </row>
    <row r="75" spans="1:27" x14ac:dyDescent="0.25">
      <c r="B75"/>
      <c r="H75"/>
    </row>
    <row r="76" spans="1:27" ht="15.75" x14ac:dyDescent="0.25">
      <c r="B76" s="8" t="s">
        <v>49</v>
      </c>
      <c r="C76" s="9"/>
      <c r="D76" s="9"/>
      <c r="E76" s="9"/>
      <c r="F76" s="9"/>
      <c r="G76" s="9"/>
      <c r="H76" s="9"/>
      <c r="I76" s="9"/>
      <c r="J76" s="9"/>
      <c r="K76" s="9"/>
      <c r="L76" s="9"/>
      <c r="M76" s="9"/>
      <c r="N76" s="9"/>
      <c r="O76" s="9"/>
      <c r="P76" s="9"/>
      <c r="Q76" s="9"/>
      <c r="R76" s="9"/>
      <c r="S76" s="9"/>
      <c r="T76" s="9"/>
    </row>
    <row r="77" spans="1:27" x14ac:dyDescent="0.25">
      <c r="B77" s="10"/>
      <c r="C77" s="10"/>
      <c r="D77" s="10"/>
      <c r="E77" s="10"/>
      <c r="F77" s="10"/>
      <c r="G77" s="10"/>
      <c r="H77" s="10"/>
      <c r="I77" s="10"/>
      <c r="J77" s="10"/>
      <c r="K77" s="10"/>
      <c r="L77" s="10"/>
      <c r="M77" s="10"/>
      <c r="N77" s="10"/>
      <c r="O77" s="10"/>
      <c r="P77" s="10"/>
      <c r="Q77" s="10"/>
      <c r="R77" s="10"/>
      <c r="S77" s="10"/>
      <c r="T77" s="10"/>
    </row>
    <row r="78" spans="1:27" x14ac:dyDescent="0.25">
      <c r="B78" s="11" t="s">
        <v>50</v>
      </c>
      <c r="C78" s="11"/>
      <c r="D78" s="11"/>
      <c r="E78" s="11"/>
      <c r="F78" s="11"/>
      <c r="G78" s="11"/>
      <c r="H78" s="11"/>
      <c r="I78" s="11"/>
      <c r="J78" s="11"/>
      <c r="K78" s="11"/>
      <c r="L78" s="11"/>
      <c r="M78" s="11"/>
      <c r="N78" s="11"/>
      <c r="O78" s="11"/>
      <c r="P78" s="11"/>
      <c r="Q78" s="11"/>
      <c r="R78" s="11"/>
      <c r="S78" s="11"/>
      <c r="T78" s="11"/>
    </row>
    <row r="79" spans="1:27" x14ac:dyDescent="0.25">
      <c r="B79" s="12"/>
      <c r="C79" s="12"/>
      <c r="D79" s="12"/>
      <c r="E79" s="12"/>
      <c r="F79" s="12"/>
      <c r="G79" s="12"/>
      <c r="H79" s="12"/>
      <c r="I79" s="12"/>
      <c r="J79" s="12"/>
      <c r="K79" s="12"/>
      <c r="L79" s="12"/>
      <c r="M79" s="12"/>
      <c r="N79" s="12"/>
      <c r="O79" s="12"/>
      <c r="P79" s="12"/>
      <c r="Q79" s="12"/>
      <c r="R79" s="12"/>
      <c r="S79" s="12"/>
      <c r="T79" s="12"/>
    </row>
    <row r="80" spans="1:27" x14ac:dyDescent="0.25">
      <c r="B80" s="13" t="s">
        <v>51</v>
      </c>
      <c r="C80" s="13"/>
      <c r="D80" s="13"/>
      <c r="E80" s="13"/>
      <c r="F80" s="13"/>
      <c r="G80" s="13"/>
      <c r="H80" s="13"/>
      <c r="I80" s="13"/>
      <c r="J80" s="13"/>
      <c r="K80" s="13"/>
      <c r="L80" s="13"/>
      <c r="M80" s="13"/>
      <c r="N80" s="13"/>
      <c r="O80" s="13"/>
      <c r="P80" s="13"/>
      <c r="Q80" s="13"/>
      <c r="R80" s="13"/>
      <c r="S80" s="13"/>
      <c r="T80" s="13"/>
    </row>
    <row r="81" spans="2:20" x14ac:dyDescent="0.25">
      <c r="B81" s="14"/>
      <c r="C81" s="14"/>
      <c r="D81" s="14"/>
      <c r="E81" s="14"/>
      <c r="F81" s="14"/>
      <c r="G81" s="14"/>
      <c r="H81" s="14"/>
      <c r="I81" s="14"/>
      <c r="J81" s="14"/>
      <c r="K81" s="14"/>
      <c r="L81" s="14"/>
      <c r="M81" s="14"/>
      <c r="N81" s="14"/>
      <c r="O81" s="14"/>
      <c r="P81" s="14"/>
      <c r="Q81" s="14"/>
      <c r="R81" s="14"/>
      <c r="S81" s="14"/>
      <c r="T81" s="14"/>
    </row>
    <row r="82" spans="2:20" x14ac:dyDescent="0.25">
      <c r="B82" s="14"/>
      <c r="C82" s="14"/>
      <c r="D82" s="14"/>
      <c r="E82" s="14"/>
      <c r="F82" s="14"/>
      <c r="G82" s="14"/>
      <c r="H82" s="14"/>
      <c r="I82" s="14"/>
      <c r="J82" s="14"/>
      <c r="K82" s="14"/>
      <c r="L82" s="14"/>
      <c r="M82" s="14"/>
      <c r="N82" s="14"/>
      <c r="O82" s="14"/>
      <c r="P82" s="14"/>
      <c r="Q82" s="14"/>
      <c r="R82" s="14"/>
      <c r="S82" s="14"/>
      <c r="T82" s="14"/>
    </row>
    <row r="83" spans="2:20" x14ac:dyDescent="0.25">
      <c r="B83" s="14"/>
      <c r="C83" s="14"/>
      <c r="D83" s="14"/>
      <c r="E83" s="14"/>
      <c r="F83" s="14"/>
      <c r="G83" s="14"/>
      <c r="H83" s="14"/>
      <c r="I83" s="14"/>
      <c r="J83" s="14"/>
      <c r="K83" s="14"/>
      <c r="L83" s="14"/>
      <c r="M83" s="14"/>
      <c r="N83" s="14"/>
      <c r="O83" s="14"/>
      <c r="P83" s="14"/>
      <c r="Q83" s="14"/>
      <c r="R83" s="14"/>
      <c r="S83" s="14"/>
      <c r="T83" s="14"/>
    </row>
    <row r="84" spans="2:20" x14ac:dyDescent="0.25">
      <c r="B84" s="14"/>
      <c r="C84" s="14"/>
      <c r="D84" s="14"/>
      <c r="E84" s="14"/>
      <c r="F84" s="14"/>
      <c r="G84" s="14"/>
      <c r="H84" s="14"/>
      <c r="I84" s="14"/>
      <c r="J84" s="14"/>
      <c r="K84" s="14"/>
      <c r="L84" s="14"/>
      <c r="M84" s="14"/>
      <c r="N84" s="14"/>
      <c r="O84" s="14"/>
      <c r="P84" s="14"/>
      <c r="Q84" s="14"/>
      <c r="R84" s="14"/>
      <c r="S84" s="14"/>
      <c r="T84" s="14"/>
    </row>
  </sheetData>
  <autoFilter ref="A12:AA12" xr:uid="{F72E4E02-62CF-4733-BA87-D9DB435C4B33}"/>
  <mergeCells count="8">
    <mergeCell ref="B76:T76"/>
    <mergeCell ref="B78:T78"/>
    <mergeCell ref="B79:T79"/>
    <mergeCell ref="B80:T80"/>
    <mergeCell ref="C3:U3"/>
    <mergeCell ref="C5:U5"/>
    <mergeCell ref="C6:U6"/>
    <mergeCell ref="C7:U7"/>
  </mergeCells>
  <hyperlinks>
    <hyperlink ref="D76:N76" r:id="rId1" display="Doi de esta base de datos: https://doi.org/10.15517/pensarmov.v18i2.42503" xr:uid="{5D344B66-8B5C-4069-9DD2-800E5EAA8926}"/>
    <hyperlink ref="E3:O3" r:id="rId2" display="Doi de esta base de datos: https://doi.org/10.15517/pensarmov.v18i2.42503" xr:uid="{3C4F58FE-7989-4DE2-B02C-C793678E47CA}"/>
  </hyperlinks>
  <pageMargins left="0.7" right="0.7" top="0.75" bottom="0.75" header="0.3" footer="0.3"/>
  <pageSetup orientation="portrait" horizontalDpi="1200" verticalDpi="1200" r:id="rId3"/>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Julián Garzón M.</dc:creator>
  <cp:lastModifiedBy>Luis Fernando Aragón Vargas</cp:lastModifiedBy>
  <dcterms:created xsi:type="dcterms:W3CDTF">2023-03-03T00:08:09Z</dcterms:created>
  <dcterms:modified xsi:type="dcterms:W3CDTF">2024-05-09T20:03:51Z</dcterms:modified>
</cp:coreProperties>
</file>